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demig.sharepoint.com/sites/LOTE07-ViaLiberdade/Documentos Compartilhados/LOTE OP/Engenharia/"/>
    </mc:Choice>
  </mc:AlternateContent>
  <xr:revisionPtr revIDLastSave="9" documentId="13_ncr:1_{4F8D03DB-A0E1-46D8-B826-5762E55F50D3}" xr6:coauthVersionLast="47" xr6:coauthVersionMax="47" xr10:uidLastSave="{45D5C4D8-123D-4AF4-8150-A7ED9F87710F}"/>
  <bookViews>
    <workbookView xWindow="-110" yWindow="-110" windowWidth="19420" windowHeight="11500" activeTab="1" xr2:uid="{033A026F-8D7A-4892-B351-D28B5A4F3E0F}"/>
  </bookViews>
  <sheets>
    <sheet name="Instruções" sheetId="1" r:id="rId1"/>
    <sheet name="Anexo 1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calcPr calcId="191028" calcMode="autoNoTable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8" i="2" l="1" a="1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K45" i="2" l="1"/>
  <c r="J45" i="2"/>
  <c r="K44" i="2"/>
  <c r="J44" i="2"/>
  <c r="K43" i="2"/>
  <c r="J43" i="2"/>
  <c r="K42" i="2"/>
  <c r="J42" i="2"/>
  <c r="K41" i="2"/>
  <c r="J41" i="2"/>
  <c r="K40" i="2"/>
  <c r="J40" i="2"/>
  <c r="K267" i="2"/>
  <c r="K266" i="2"/>
  <c r="K265" i="2"/>
  <c r="K264" i="2"/>
  <c r="K263" i="2"/>
  <c r="K262" i="2"/>
  <c r="K261" i="2"/>
  <c r="K260" i="2"/>
  <c r="K259" i="2"/>
  <c r="K258" i="2"/>
  <c r="K269" i="2" a="1"/>
  <c r="K272" i="2" s="1"/>
  <c r="K269" i="2"/>
  <c r="K270" i="2"/>
  <c r="K271" i="2"/>
  <c r="K273" i="2"/>
  <c r="K274" i="2"/>
  <c r="K275" i="2"/>
  <c r="K276" i="2"/>
  <c r="K277" i="2"/>
  <c r="K278" i="2"/>
  <c r="K285" i="2"/>
  <c r="K286" i="2"/>
  <c r="K287" i="2"/>
  <c r="K289" i="2"/>
  <c r="K290" i="2"/>
  <c r="K291" i="2"/>
  <c r="K292" i="2"/>
  <c r="K293" i="2"/>
  <c r="K294" i="2"/>
  <c r="K295" i="2"/>
  <c r="K302" i="2"/>
  <c r="K303" i="2"/>
  <c r="K305" i="2"/>
  <c r="K306" i="2"/>
  <c r="J269" i="2" a="1"/>
  <c r="J277" i="2" s="1"/>
  <c r="J276" i="2"/>
  <c r="J292" i="2"/>
  <c r="H269" i="2" a="1"/>
  <c r="H270" i="2" s="1"/>
  <c r="I121" i="2" a="1"/>
  <c r="I121" i="2" s="1"/>
  <c r="C68" i="2" a="1"/>
  <c r="C68" i="2" s="1"/>
  <c r="C70" i="2"/>
  <c r="C71" i="2"/>
  <c r="C72" i="2"/>
  <c r="C73" i="2"/>
  <c r="C74" i="2"/>
  <c r="C75" i="2"/>
  <c r="C76" i="2"/>
  <c r="C77" i="2"/>
  <c r="C78" i="2"/>
  <c r="C79" i="2"/>
  <c r="C80" i="2"/>
  <c r="C81" i="2"/>
  <c r="K68" i="2" a="1"/>
  <c r="K68" i="2" s="1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J24" i="2" a="1"/>
  <c r="J24" i="2" s="1"/>
  <c r="J28" i="2"/>
  <c r="J29" i="2"/>
  <c r="J30" i="2"/>
  <c r="J31" i="2"/>
  <c r="J32" i="2"/>
  <c r="J33" i="2"/>
  <c r="J34" i="2"/>
  <c r="J35" i="2"/>
  <c r="J36" i="2"/>
  <c r="J37" i="2"/>
  <c r="J38" i="2"/>
  <c r="K24" i="2" a="1"/>
  <c r="K24" i="2" s="1"/>
  <c r="K88" i="2" a="1"/>
  <c r="K89" i="2" s="1"/>
  <c r="J88" i="2" a="1"/>
  <c r="J95" i="2" s="1"/>
  <c r="K87" i="2"/>
  <c r="J87" i="2"/>
  <c r="K86" i="2"/>
  <c r="J86" i="2"/>
  <c r="K85" i="2"/>
  <c r="J85" i="2"/>
  <c r="J250" i="2" a="1"/>
  <c r="J250" i="2" s="1"/>
  <c r="K250" i="2" a="1"/>
  <c r="K250" i="2" s="1"/>
  <c r="K252" i="2"/>
  <c r="K226" i="2" a="1"/>
  <c r="K226" i="2" s="1"/>
  <c r="J226" i="2" a="1"/>
  <c r="J233" i="2" s="1"/>
  <c r="J209" i="2" a="1"/>
  <c r="J223" i="2" s="1"/>
  <c r="J215" i="2"/>
  <c r="J216" i="2"/>
  <c r="J217" i="2"/>
  <c r="J222" i="2"/>
  <c r="K209" i="2" a="1"/>
  <c r="K221" i="2" s="1"/>
  <c r="K214" i="2"/>
  <c r="K215" i="2"/>
  <c r="K220" i="2"/>
  <c r="K309" i="2" a="1"/>
  <c r="K309" i="2" s="1"/>
  <c r="K322" i="2"/>
  <c r="K330" i="2"/>
  <c r="J309" i="2" a="1"/>
  <c r="J317" i="2" s="1"/>
  <c r="J316" i="2"/>
  <c r="F309" i="2" a="1"/>
  <c r="F310" i="2" s="1"/>
  <c r="F309" i="2"/>
  <c r="F325" i="2"/>
  <c r="H309" i="2" a="1"/>
  <c r="H319" i="2" s="1"/>
  <c r="H317" i="2"/>
  <c r="H318" i="2"/>
  <c r="E309" i="2" a="1"/>
  <c r="E312" i="2" s="1"/>
  <c r="J170" i="2" a="1"/>
  <c r="J170" i="2" s="1"/>
  <c r="J171" i="2"/>
  <c r="J177" i="2"/>
  <c r="J178" i="2"/>
  <c r="J179" i="2"/>
  <c r="J180" i="2"/>
  <c r="J181" i="2"/>
  <c r="J197" i="2"/>
  <c r="J198" i="2"/>
  <c r="J199" i="2"/>
  <c r="J200" i="2"/>
  <c r="J201" i="2"/>
  <c r="J203" i="2"/>
  <c r="K170" i="2" a="1"/>
  <c r="K178" i="2" s="1"/>
  <c r="K188" i="2"/>
  <c r="K193" i="2"/>
  <c r="H131" i="2" a="1"/>
  <c r="H132" i="2" s="1"/>
  <c r="K131" i="2" a="1"/>
  <c r="K141" i="2" s="1"/>
  <c r="K134" i="2"/>
  <c r="K135" i="2"/>
  <c r="K136" i="2"/>
  <c r="K137" i="2"/>
  <c r="K138" i="2"/>
  <c r="K139" i="2"/>
  <c r="K140" i="2"/>
  <c r="K150" i="2"/>
  <c r="K167" i="2"/>
  <c r="K168" i="2"/>
  <c r="J131" i="2" a="1"/>
  <c r="J134" i="2" s="1"/>
  <c r="J133" i="2"/>
  <c r="J149" i="2"/>
  <c r="J165" i="2"/>
  <c r="J63" i="2" a="1"/>
  <c r="J63" i="2" s="1"/>
  <c r="K63" i="2" a="1"/>
  <c r="K63" i="2" s="1"/>
  <c r="K48" i="2" a="1"/>
  <c r="K48" i="2" s="1"/>
  <c r="J48" i="2" a="1"/>
  <c r="J48" i="2" s="1"/>
  <c r="K47" i="2"/>
  <c r="J47" i="2"/>
  <c r="J332" i="2"/>
  <c r="J307" i="2"/>
  <c r="J19" i="2"/>
  <c r="J15" i="2"/>
  <c r="J13" i="2"/>
  <c r="J17" i="2"/>
  <c r="J11" i="2"/>
  <c r="J10" i="2"/>
  <c r="J9" i="2"/>
  <c r="J8" i="2"/>
  <c r="J120" i="2"/>
  <c r="J119" i="2"/>
  <c r="J118" i="2"/>
  <c r="J117" i="2"/>
  <c r="J116" i="2"/>
  <c r="J115" i="2"/>
  <c r="J114" i="2"/>
  <c r="I125" i="2" l="1"/>
  <c r="K192" i="2"/>
  <c r="K329" i="2"/>
  <c r="K191" i="2"/>
  <c r="K328" i="2"/>
  <c r="K190" i="2"/>
  <c r="K324" i="2"/>
  <c r="K189" i="2"/>
  <c r="K323" i="2"/>
  <c r="K187" i="2"/>
  <c r="K321" i="2"/>
  <c r="K186" i="2"/>
  <c r="J196" i="2"/>
  <c r="K320" i="2"/>
  <c r="K38" i="2"/>
  <c r="K177" i="2"/>
  <c r="J195" i="2"/>
  <c r="K319" i="2"/>
  <c r="K37" i="2"/>
  <c r="K166" i="2"/>
  <c r="K176" i="2"/>
  <c r="J194" i="2"/>
  <c r="K318" i="2"/>
  <c r="K36" i="2"/>
  <c r="K156" i="2"/>
  <c r="K207" i="2"/>
  <c r="K175" i="2"/>
  <c r="J193" i="2"/>
  <c r="K317" i="2"/>
  <c r="K35" i="2"/>
  <c r="K301" i="2"/>
  <c r="K284" i="2"/>
  <c r="K155" i="2"/>
  <c r="K206" i="2"/>
  <c r="K174" i="2"/>
  <c r="J187" i="2"/>
  <c r="K316" i="2"/>
  <c r="K34" i="2"/>
  <c r="K300" i="2"/>
  <c r="K283" i="2"/>
  <c r="K154" i="2"/>
  <c r="K205" i="2"/>
  <c r="K173" i="2"/>
  <c r="J185" i="2"/>
  <c r="K315" i="2"/>
  <c r="K33" i="2"/>
  <c r="K299" i="2"/>
  <c r="K282" i="2"/>
  <c r="K153" i="2"/>
  <c r="K204" i="2"/>
  <c r="K172" i="2"/>
  <c r="J184" i="2"/>
  <c r="K314" i="2"/>
  <c r="K32" i="2"/>
  <c r="I128" i="2"/>
  <c r="K298" i="2"/>
  <c r="K281" i="2"/>
  <c r="K152" i="2"/>
  <c r="K203" i="2"/>
  <c r="K171" i="2"/>
  <c r="J183" i="2"/>
  <c r="K313" i="2"/>
  <c r="K31" i="2"/>
  <c r="K83" i="2"/>
  <c r="C83" i="2"/>
  <c r="I127" i="2"/>
  <c r="K297" i="2"/>
  <c r="K280" i="2"/>
  <c r="K151" i="2"/>
  <c r="K202" i="2"/>
  <c r="K170" i="2"/>
  <c r="J182" i="2"/>
  <c r="K312" i="2"/>
  <c r="K30" i="2"/>
  <c r="K82" i="2"/>
  <c r="C82" i="2"/>
  <c r="I126" i="2"/>
  <c r="K296" i="2"/>
  <c r="K279" i="2"/>
  <c r="H301" i="2"/>
  <c r="H285" i="2"/>
  <c r="H269" i="2"/>
  <c r="H300" i="2"/>
  <c r="H284" i="2"/>
  <c r="J291" i="2"/>
  <c r="J275" i="2"/>
  <c r="J290" i="2"/>
  <c r="H298" i="2"/>
  <c r="H297" i="2"/>
  <c r="H295" i="2"/>
  <c r="H294" i="2"/>
  <c r="J285" i="2"/>
  <c r="H293" i="2"/>
  <c r="H277" i="2"/>
  <c r="J300" i="2"/>
  <c r="J284" i="2"/>
  <c r="H276" i="2"/>
  <c r="J283" i="2"/>
  <c r="H291" i="2"/>
  <c r="H275" i="2"/>
  <c r="J298" i="2"/>
  <c r="J282" i="2"/>
  <c r="H292" i="2"/>
  <c r="J299" i="2"/>
  <c r="H306" i="2"/>
  <c r="H290" i="2"/>
  <c r="H274" i="2"/>
  <c r="J297" i="2"/>
  <c r="J281" i="2"/>
  <c r="K304" i="2"/>
  <c r="K288" i="2"/>
  <c r="H299" i="2"/>
  <c r="H283" i="2"/>
  <c r="J306" i="2"/>
  <c r="J274" i="2"/>
  <c r="H282" i="2"/>
  <c r="J305" i="2"/>
  <c r="J289" i="2"/>
  <c r="J273" i="2"/>
  <c r="H281" i="2"/>
  <c r="J304" i="2"/>
  <c r="J288" i="2"/>
  <c r="J272" i="2"/>
  <c r="H296" i="2"/>
  <c r="H280" i="2"/>
  <c r="J303" i="2"/>
  <c r="J287" i="2"/>
  <c r="J271" i="2"/>
  <c r="H279" i="2"/>
  <c r="J302" i="2"/>
  <c r="J286" i="2"/>
  <c r="J270" i="2"/>
  <c r="H278" i="2"/>
  <c r="J301" i="2"/>
  <c r="J269" i="2"/>
  <c r="H305" i="2"/>
  <c r="H289" i="2"/>
  <c r="H273" i="2"/>
  <c r="J296" i="2"/>
  <c r="J280" i="2"/>
  <c r="H304" i="2"/>
  <c r="H288" i="2"/>
  <c r="H272" i="2"/>
  <c r="J295" i="2"/>
  <c r="J279" i="2"/>
  <c r="H303" i="2"/>
  <c r="H287" i="2"/>
  <c r="H271" i="2"/>
  <c r="J294" i="2"/>
  <c r="J278" i="2"/>
  <c r="H302" i="2"/>
  <c r="H286" i="2"/>
  <c r="J293" i="2"/>
  <c r="I124" i="2"/>
  <c r="I123" i="2"/>
  <c r="I122" i="2"/>
  <c r="C69" i="2"/>
  <c r="K28" i="2"/>
  <c r="K27" i="2"/>
  <c r="J27" i="2"/>
  <c r="K29" i="2"/>
  <c r="K26" i="2"/>
  <c r="J26" i="2"/>
  <c r="K25" i="2"/>
  <c r="J25" i="2"/>
  <c r="J94" i="2"/>
  <c r="K104" i="2"/>
  <c r="K88" i="2"/>
  <c r="J109" i="2"/>
  <c r="J93" i="2"/>
  <c r="K103" i="2"/>
  <c r="J108" i="2"/>
  <c r="J92" i="2"/>
  <c r="K102" i="2"/>
  <c r="J107" i="2"/>
  <c r="J91" i="2"/>
  <c r="K101" i="2"/>
  <c r="J106" i="2"/>
  <c r="J90" i="2"/>
  <c r="K100" i="2"/>
  <c r="J105" i="2"/>
  <c r="J89" i="2"/>
  <c r="K99" i="2"/>
  <c r="J101" i="2"/>
  <c r="J102" i="2"/>
  <c r="K95" i="2"/>
  <c r="J99" i="2"/>
  <c r="K109" i="2"/>
  <c r="K93" i="2"/>
  <c r="J98" i="2"/>
  <c r="K108" i="2"/>
  <c r="K92" i="2"/>
  <c r="J88" i="2"/>
  <c r="K112" i="2"/>
  <c r="K111" i="2"/>
  <c r="K107" i="2"/>
  <c r="J112" i="2"/>
  <c r="J96" i="2"/>
  <c r="K106" i="2"/>
  <c r="K90" i="2"/>
  <c r="J110" i="2"/>
  <c r="J104" i="2"/>
  <c r="K98" i="2"/>
  <c r="J103" i="2"/>
  <c r="K97" i="2"/>
  <c r="K96" i="2"/>
  <c r="J100" i="2"/>
  <c r="K110" i="2"/>
  <c r="K94" i="2"/>
  <c r="J97" i="2"/>
  <c r="K91" i="2"/>
  <c r="J111" i="2"/>
  <c r="K105" i="2"/>
  <c r="K241" i="2"/>
  <c r="J248" i="2"/>
  <c r="J232" i="2"/>
  <c r="J221" i="2"/>
  <c r="J231" i="2"/>
  <c r="K256" i="2"/>
  <c r="J220" i="2"/>
  <c r="K217" i="2"/>
  <c r="J219" i="2"/>
  <c r="J245" i="2"/>
  <c r="J229" i="2"/>
  <c r="K238" i="2"/>
  <c r="K254" i="2"/>
  <c r="K219" i="2"/>
  <c r="J247" i="2"/>
  <c r="K240" i="2"/>
  <c r="K218" i="2"/>
  <c r="J246" i="2"/>
  <c r="J230" i="2"/>
  <c r="K239" i="2"/>
  <c r="K255" i="2"/>
  <c r="K216" i="2"/>
  <c r="J218" i="2"/>
  <c r="J244" i="2"/>
  <c r="J228" i="2"/>
  <c r="K237" i="2"/>
  <c r="K253" i="2"/>
  <c r="J213" i="2"/>
  <c r="J239" i="2"/>
  <c r="K248" i="2"/>
  <c r="J256" i="2"/>
  <c r="K210" i="2"/>
  <c r="J212" i="2"/>
  <c r="J238" i="2"/>
  <c r="K247" i="2"/>
  <c r="K231" i="2"/>
  <c r="J255" i="2"/>
  <c r="K225" i="2"/>
  <c r="K209" i="2"/>
  <c r="J211" i="2"/>
  <c r="J237" i="2"/>
  <c r="K246" i="2"/>
  <c r="K230" i="2"/>
  <c r="J254" i="2"/>
  <c r="K236" i="2"/>
  <c r="J242" i="2"/>
  <c r="K251" i="2"/>
  <c r="J214" i="2"/>
  <c r="J210" i="2"/>
  <c r="K245" i="2"/>
  <c r="K229" i="2"/>
  <c r="J253" i="2"/>
  <c r="K223" i="2"/>
  <c r="J225" i="2"/>
  <c r="J209" i="2"/>
  <c r="J235" i="2"/>
  <c r="K244" i="2"/>
  <c r="K228" i="2"/>
  <c r="J252" i="2"/>
  <c r="J243" i="2"/>
  <c r="J227" i="2"/>
  <c r="J226" i="2"/>
  <c r="K235" i="2"/>
  <c r="K213" i="2"/>
  <c r="J241" i="2"/>
  <c r="J234" i="2"/>
  <c r="K243" i="2"/>
  <c r="K227" i="2"/>
  <c r="J251" i="2"/>
  <c r="K234" i="2"/>
  <c r="K212" i="2"/>
  <c r="J240" i="2"/>
  <c r="K249" i="2"/>
  <c r="K233" i="2"/>
  <c r="K211" i="2"/>
  <c r="K232" i="2"/>
  <c r="K224" i="2"/>
  <c r="J236" i="2"/>
  <c r="K222" i="2"/>
  <c r="J224" i="2"/>
  <c r="J249" i="2"/>
  <c r="K242" i="2"/>
  <c r="F324" i="2"/>
  <c r="J330" i="2"/>
  <c r="E310" i="2"/>
  <c r="E309" i="2"/>
  <c r="E327" i="2"/>
  <c r="F322" i="2"/>
  <c r="J313" i="2"/>
  <c r="H330" i="2"/>
  <c r="F321" i="2"/>
  <c r="J312" i="2"/>
  <c r="J327" i="2"/>
  <c r="E321" i="2"/>
  <c r="H312" i="2"/>
  <c r="J310" i="2"/>
  <c r="E320" i="2"/>
  <c r="H311" i="2"/>
  <c r="J325" i="2"/>
  <c r="J309" i="2"/>
  <c r="H326" i="2"/>
  <c r="H310" i="2"/>
  <c r="F317" i="2"/>
  <c r="E318" i="2"/>
  <c r="F316" i="2"/>
  <c r="H324" i="2"/>
  <c r="F315" i="2"/>
  <c r="H323" i="2"/>
  <c r="F330" i="2"/>
  <c r="F314" i="2"/>
  <c r="J321" i="2"/>
  <c r="E315" i="2"/>
  <c r="H322" i="2"/>
  <c r="F329" i="2"/>
  <c r="F313" i="2"/>
  <c r="J320" i="2"/>
  <c r="K327" i="2"/>
  <c r="E330" i="2"/>
  <c r="E314" i="2"/>
  <c r="H321" i="2"/>
  <c r="F328" i="2"/>
  <c r="F312" i="2"/>
  <c r="J319" i="2"/>
  <c r="K326" i="2"/>
  <c r="K310" i="2"/>
  <c r="E326" i="2"/>
  <c r="H325" i="2"/>
  <c r="H309" i="2"/>
  <c r="J323" i="2"/>
  <c r="E317" i="2"/>
  <c r="J322" i="2"/>
  <c r="E316" i="2"/>
  <c r="K311" i="2"/>
  <c r="E329" i="2"/>
  <c r="E313" i="2"/>
  <c r="H320" i="2"/>
  <c r="F327" i="2"/>
  <c r="F311" i="2"/>
  <c r="J318" i="2"/>
  <c r="K325" i="2"/>
  <c r="E311" i="2"/>
  <c r="J315" i="2"/>
  <c r="E325" i="2"/>
  <c r="H316" i="2"/>
  <c r="F323" i="2"/>
  <c r="J314" i="2"/>
  <c r="E324" i="2"/>
  <c r="H315" i="2"/>
  <c r="J329" i="2"/>
  <c r="E323" i="2"/>
  <c r="H314" i="2"/>
  <c r="J328" i="2"/>
  <c r="E322" i="2"/>
  <c r="H329" i="2"/>
  <c r="H313" i="2"/>
  <c r="F320" i="2"/>
  <c r="J311" i="2"/>
  <c r="H328" i="2"/>
  <c r="F319" i="2"/>
  <c r="J326" i="2"/>
  <c r="H327" i="2"/>
  <c r="F318" i="2"/>
  <c r="E319" i="2"/>
  <c r="J324" i="2"/>
  <c r="E328" i="2"/>
  <c r="F326" i="2"/>
  <c r="J163" i="2"/>
  <c r="J145" i="2"/>
  <c r="H153" i="2"/>
  <c r="H137" i="2"/>
  <c r="K199" i="2"/>
  <c r="K183" i="2"/>
  <c r="J206" i="2"/>
  <c r="J190" i="2"/>
  <c r="J174" i="2"/>
  <c r="H144" i="2"/>
  <c r="H159" i="2"/>
  <c r="J159" i="2"/>
  <c r="H141" i="2"/>
  <c r="J142" i="2"/>
  <c r="H156" i="2"/>
  <c r="J141" i="2"/>
  <c r="H155" i="2"/>
  <c r="J192" i="2"/>
  <c r="J176" i="2"/>
  <c r="J156" i="2"/>
  <c r="J140" i="2"/>
  <c r="K163" i="2"/>
  <c r="K147" i="2"/>
  <c r="K131" i="2"/>
  <c r="H154" i="2"/>
  <c r="H138" i="2"/>
  <c r="K200" i="2"/>
  <c r="K184" i="2"/>
  <c r="J207" i="2"/>
  <c r="J191" i="2"/>
  <c r="J175" i="2"/>
  <c r="J155" i="2"/>
  <c r="J139" i="2"/>
  <c r="K162" i="2"/>
  <c r="K146" i="2"/>
  <c r="J154" i="2"/>
  <c r="J138" i="2"/>
  <c r="K161" i="2"/>
  <c r="K145" i="2"/>
  <c r="H168" i="2"/>
  <c r="H152" i="2"/>
  <c r="H136" i="2"/>
  <c r="K198" i="2"/>
  <c r="K182" i="2"/>
  <c r="J205" i="2"/>
  <c r="J189" i="2"/>
  <c r="J173" i="2"/>
  <c r="J153" i="2"/>
  <c r="J137" i="2"/>
  <c r="K160" i="2"/>
  <c r="K144" i="2"/>
  <c r="H167" i="2"/>
  <c r="H151" i="2"/>
  <c r="H135" i="2"/>
  <c r="K197" i="2"/>
  <c r="K181" i="2"/>
  <c r="J204" i="2"/>
  <c r="J188" i="2"/>
  <c r="J172" i="2"/>
  <c r="H131" i="2"/>
  <c r="J148" i="2"/>
  <c r="H161" i="2"/>
  <c r="J146" i="2"/>
  <c r="J161" i="2"/>
  <c r="K179" i="2"/>
  <c r="J202" i="2"/>
  <c r="J186" i="2"/>
  <c r="H163" i="2"/>
  <c r="H147" i="2"/>
  <c r="J164" i="2"/>
  <c r="J132" i="2"/>
  <c r="H162" i="2"/>
  <c r="H146" i="2"/>
  <c r="J147" i="2"/>
  <c r="J131" i="2"/>
  <c r="H145" i="2"/>
  <c r="J162" i="2"/>
  <c r="H160" i="2"/>
  <c r="H143" i="2"/>
  <c r="J160" i="2"/>
  <c r="J144" i="2"/>
  <c r="H158" i="2"/>
  <c r="H142" i="2"/>
  <c r="J143" i="2"/>
  <c r="H157" i="2"/>
  <c r="J158" i="2"/>
  <c r="K165" i="2"/>
  <c r="K149" i="2"/>
  <c r="K133" i="2"/>
  <c r="H140" i="2"/>
  <c r="J157" i="2"/>
  <c r="K164" i="2"/>
  <c r="K148" i="2"/>
  <c r="K132" i="2"/>
  <c r="H139" i="2"/>
  <c r="K201" i="2"/>
  <c r="K185" i="2"/>
  <c r="J168" i="2"/>
  <c r="J152" i="2"/>
  <c r="J136" i="2"/>
  <c r="K159" i="2"/>
  <c r="K143" i="2"/>
  <c r="H166" i="2"/>
  <c r="H150" i="2"/>
  <c r="H134" i="2"/>
  <c r="K196" i="2"/>
  <c r="K180" i="2"/>
  <c r="J167" i="2"/>
  <c r="J151" i="2"/>
  <c r="J135" i="2"/>
  <c r="K158" i="2"/>
  <c r="K142" i="2"/>
  <c r="H165" i="2"/>
  <c r="H149" i="2"/>
  <c r="H133" i="2"/>
  <c r="K195" i="2"/>
  <c r="J166" i="2"/>
  <c r="J150" i="2"/>
  <c r="K157" i="2"/>
  <c r="H164" i="2"/>
  <c r="H148" i="2"/>
  <c r="K194" i="2"/>
  <c r="M114" i="2"/>
  <c r="N114" i="2"/>
  <c r="O114" i="2"/>
  <c r="P114" i="2"/>
  <c r="Q114" i="2"/>
  <c r="R114" i="2"/>
  <c r="S114" i="2"/>
  <c r="T114" i="2"/>
  <c r="U114" i="2"/>
  <c r="V114" i="2"/>
  <c r="W114" i="2"/>
  <c r="X114" i="2"/>
  <c r="Y114" i="2"/>
  <c r="Z114" i="2"/>
  <c r="AA114" i="2"/>
  <c r="AB114" i="2"/>
  <c r="AC114" i="2"/>
  <c r="AD114" i="2"/>
  <c r="AE114" i="2"/>
  <c r="AF114" i="2"/>
  <c r="AG114" i="2"/>
  <c r="AH114" i="2"/>
  <c r="AI114" i="2"/>
  <c r="AJ114" i="2"/>
  <c r="AK114" i="2"/>
  <c r="AL114" i="2"/>
  <c r="AM114" i="2"/>
  <c r="AN114" i="2"/>
  <c r="AO114" i="2"/>
  <c r="M115" i="2"/>
  <c r="N115" i="2"/>
  <c r="O115" i="2"/>
  <c r="P115" i="2"/>
  <c r="Q115" i="2"/>
  <c r="R115" i="2"/>
  <c r="S115" i="2"/>
  <c r="T115" i="2"/>
  <c r="U115" i="2"/>
  <c r="V115" i="2"/>
  <c r="W115" i="2"/>
  <c r="X115" i="2"/>
  <c r="Y115" i="2"/>
  <c r="Z115" i="2"/>
  <c r="AA115" i="2"/>
  <c r="AB115" i="2"/>
  <c r="AC115" i="2"/>
  <c r="AD115" i="2"/>
  <c r="AE115" i="2"/>
  <c r="AF115" i="2"/>
  <c r="AG115" i="2"/>
  <c r="AH115" i="2"/>
  <c r="AI115" i="2"/>
  <c r="AJ115" i="2"/>
  <c r="AK115" i="2"/>
  <c r="AL115" i="2"/>
  <c r="AM115" i="2"/>
  <c r="AN115" i="2"/>
  <c r="AO115" i="2"/>
  <c r="M116" i="2"/>
  <c r="N116" i="2"/>
  <c r="O116" i="2"/>
  <c r="P116" i="2"/>
  <c r="Q116" i="2"/>
  <c r="R116" i="2"/>
  <c r="S116" i="2"/>
  <c r="T116" i="2"/>
  <c r="U116" i="2"/>
  <c r="V116" i="2"/>
  <c r="W116" i="2"/>
  <c r="X116" i="2"/>
  <c r="Y116" i="2"/>
  <c r="Z116" i="2"/>
  <c r="AA116" i="2"/>
  <c r="AB116" i="2"/>
  <c r="AC116" i="2"/>
  <c r="AD116" i="2"/>
  <c r="AE116" i="2"/>
  <c r="AF116" i="2"/>
  <c r="AG116" i="2"/>
  <c r="AH116" i="2"/>
  <c r="AI116" i="2"/>
  <c r="AJ116" i="2"/>
  <c r="AK116" i="2"/>
  <c r="AL116" i="2"/>
  <c r="AM116" i="2"/>
  <c r="AN116" i="2"/>
  <c r="AO116" i="2"/>
  <c r="M117" i="2"/>
  <c r="N117" i="2"/>
  <c r="O117" i="2"/>
  <c r="P117" i="2"/>
  <c r="Q117" i="2"/>
  <c r="R117" i="2"/>
  <c r="S117" i="2"/>
  <c r="T117" i="2"/>
  <c r="U117" i="2"/>
  <c r="V117" i="2"/>
  <c r="W117" i="2"/>
  <c r="X117" i="2"/>
  <c r="Y117" i="2"/>
  <c r="Z117" i="2"/>
  <c r="AA117" i="2"/>
  <c r="AB117" i="2"/>
  <c r="AC117" i="2"/>
  <c r="AD117" i="2"/>
  <c r="AE117" i="2"/>
  <c r="AF117" i="2"/>
  <c r="AG117" i="2"/>
  <c r="AH117" i="2"/>
  <c r="AI117" i="2"/>
  <c r="AJ117" i="2"/>
  <c r="AK117" i="2"/>
  <c r="AL117" i="2"/>
  <c r="AM117" i="2"/>
  <c r="AN117" i="2"/>
  <c r="AO117" i="2"/>
  <c r="M118" i="2"/>
  <c r="N118" i="2"/>
  <c r="O118" i="2"/>
  <c r="P118" i="2"/>
  <c r="Q118" i="2"/>
  <c r="R118" i="2"/>
  <c r="S118" i="2"/>
  <c r="T118" i="2"/>
  <c r="U118" i="2"/>
  <c r="V118" i="2"/>
  <c r="W118" i="2"/>
  <c r="X118" i="2"/>
  <c r="Y118" i="2"/>
  <c r="Z118" i="2"/>
  <c r="AA118" i="2"/>
  <c r="AB118" i="2"/>
  <c r="AC118" i="2"/>
  <c r="AD118" i="2"/>
  <c r="AE118" i="2"/>
  <c r="AF118" i="2"/>
  <c r="AG118" i="2"/>
  <c r="AH118" i="2"/>
  <c r="AI118" i="2"/>
  <c r="AJ118" i="2"/>
  <c r="AK118" i="2"/>
  <c r="AL118" i="2"/>
  <c r="AM118" i="2"/>
  <c r="AN118" i="2"/>
  <c r="AO118" i="2"/>
  <c r="M119" i="2"/>
  <c r="N119" i="2"/>
  <c r="O119" i="2"/>
  <c r="P119" i="2"/>
  <c r="Q119" i="2"/>
  <c r="R119" i="2"/>
  <c r="S119" i="2"/>
  <c r="T119" i="2"/>
  <c r="U119" i="2"/>
  <c r="V119" i="2"/>
  <c r="W119" i="2"/>
  <c r="X119" i="2"/>
  <c r="Y119" i="2"/>
  <c r="Z119" i="2"/>
  <c r="AA119" i="2"/>
  <c r="AB119" i="2"/>
  <c r="AC119" i="2"/>
  <c r="AD119" i="2"/>
  <c r="AE119" i="2"/>
  <c r="AF119" i="2"/>
  <c r="AG119" i="2"/>
  <c r="AH119" i="2"/>
  <c r="AI119" i="2"/>
  <c r="AJ119" i="2"/>
  <c r="AK119" i="2"/>
  <c r="AL119" i="2"/>
  <c r="AM119" i="2"/>
  <c r="AN119" i="2"/>
  <c r="AO119" i="2"/>
  <c r="M120" i="2"/>
  <c r="N120" i="2"/>
  <c r="O120" i="2"/>
  <c r="P120" i="2"/>
  <c r="Q120" i="2"/>
  <c r="R120" i="2"/>
  <c r="S120" i="2"/>
  <c r="T120" i="2"/>
  <c r="U120" i="2"/>
  <c r="V120" i="2"/>
  <c r="W120" i="2"/>
  <c r="X120" i="2"/>
  <c r="Y120" i="2"/>
  <c r="Z120" i="2"/>
  <c r="AA120" i="2"/>
  <c r="AB120" i="2"/>
  <c r="AC120" i="2"/>
  <c r="AD120" i="2"/>
  <c r="AE120" i="2"/>
  <c r="AF120" i="2"/>
  <c r="AG120" i="2"/>
  <c r="AH120" i="2"/>
  <c r="AI120" i="2"/>
  <c r="AJ120" i="2"/>
  <c r="AK120" i="2"/>
  <c r="AL120" i="2"/>
  <c r="AM120" i="2"/>
  <c r="AN120" i="2"/>
  <c r="AO120" i="2"/>
  <c r="L115" i="2"/>
  <c r="L116" i="2"/>
  <c r="L117" i="2"/>
  <c r="L118" i="2"/>
  <c r="L119" i="2"/>
  <c r="L120" i="2"/>
  <c r="L114" i="2"/>
  <c r="I120" i="2"/>
  <c r="I118" i="2"/>
  <c r="B114" i="2"/>
  <c r="L21" i="2" l="1"/>
  <c r="B266" i="2" l="1"/>
  <c r="B265" i="2"/>
  <c r="B264" i="2"/>
  <c r="B263" i="2"/>
  <c r="B260" i="2"/>
  <c r="B261" i="2"/>
  <c r="B262" i="2"/>
  <c r="Q43" i="2" l="1"/>
  <c r="P43" i="2"/>
  <c r="O43" i="2"/>
  <c r="H64" i="2" l="1"/>
  <c r="H65" i="2"/>
  <c r="H66" i="2"/>
  <c r="H61" i="2"/>
  <c r="H62" i="2"/>
  <c r="H63" i="2"/>
  <c r="L61" i="2" l="1"/>
  <c r="L62" i="2"/>
  <c r="L63" i="2"/>
  <c r="L66" i="2"/>
  <c r="L64" i="2"/>
  <c r="L65" i="2"/>
  <c r="A48" i="2" l="1"/>
  <c r="I66" i="2" l="1"/>
  <c r="I65" i="2"/>
  <c r="I64" i="2"/>
  <c r="I62" i="2"/>
  <c r="I61" i="2"/>
  <c r="I63" i="2" l="1"/>
  <c r="B309" i="2" l="1"/>
  <c r="C15" i="2"/>
  <c r="L15" i="2" l="1"/>
  <c r="I15" i="2"/>
  <c r="B42" i="2" l="1"/>
  <c r="H42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68" i="2"/>
  <c r="I42" i="2" l="1"/>
  <c r="I298" i="2" l="1"/>
  <c r="I273" i="2" l="1"/>
  <c r="I282" i="2"/>
  <c r="I292" i="2"/>
  <c r="I306" i="2"/>
  <c r="I272" i="2"/>
  <c r="I281" i="2"/>
  <c r="I303" i="2"/>
  <c r="I274" i="2"/>
  <c r="I283" i="2"/>
  <c r="L255" i="2"/>
  <c r="I275" i="2"/>
  <c r="I284" i="2"/>
  <c r="I295" i="2"/>
  <c r="L256" i="2"/>
  <c r="I276" i="2"/>
  <c r="I286" i="2"/>
  <c r="I297" i="2"/>
  <c r="I289" i="2"/>
  <c r="I304" i="2"/>
  <c r="I296" i="2"/>
  <c r="I293" i="2"/>
  <c r="I285" i="2"/>
  <c r="I278" i="2"/>
  <c r="I287" i="2"/>
  <c r="I270" i="2"/>
  <c r="I288" i="2"/>
  <c r="I300" i="2"/>
  <c r="I280" i="2"/>
  <c r="I290" i="2"/>
  <c r="I269" i="2" l="1"/>
  <c r="L103" i="2"/>
  <c r="L104" i="2"/>
  <c r="L105" i="2"/>
  <c r="L319" i="2"/>
  <c r="L329" i="2"/>
  <c r="L327" i="2"/>
  <c r="L324" i="2"/>
  <c r="L321" i="2"/>
  <c r="L326" i="2"/>
  <c r="L318" i="2"/>
  <c r="L325" i="2"/>
  <c r="L317" i="2"/>
  <c r="L323" i="2"/>
  <c r="L330" i="2"/>
  <c r="L322" i="2"/>
  <c r="L328" i="2"/>
  <c r="L320" i="2"/>
  <c r="I329" i="2" l="1"/>
  <c r="I317" i="2"/>
  <c r="I328" i="2"/>
  <c r="I323" i="2"/>
  <c r="I325" i="2"/>
  <c r="I326" i="2"/>
  <c r="I327" i="2"/>
  <c r="I322" i="2"/>
  <c r="I320" i="2"/>
  <c r="I319" i="2"/>
  <c r="I330" i="2"/>
  <c r="I324" i="2"/>
  <c r="I321" i="2"/>
  <c r="I318" i="2"/>
  <c r="L316" i="2"/>
  <c r="I316" i="2"/>
  <c r="L315" i="2"/>
  <c r="I315" i="2"/>
  <c r="L314" i="2"/>
  <c r="I314" i="2"/>
  <c r="L313" i="2"/>
  <c r="I313" i="2"/>
  <c r="L312" i="2"/>
  <c r="I312" i="2"/>
  <c r="L311" i="2"/>
  <c r="I311" i="2"/>
  <c r="L310" i="2"/>
  <c r="I310" i="2"/>
  <c r="A310" i="2"/>
  <c r="L309" i="2"/>
  <c r="I309" i="2"/>
  <c r="A311" i="2" l="1"/>
  <c r="B311" i="2" s="1"/>
  <c r="B310" i="2"/>
  <c r="A312" i="2" l="1"/>
  <c r="B312" i="2" s="1"/>
  <c r="A313" i="2" l="1"/>
  <c r="B313" i="2" s="1"/>
  <c r="A314" i="2" l="1"/>
  <c r="B314" i="2" s="1"/>
  <c r="A315" i="2" l="1"/>
  <c r="B315" i="2" s="1"/>
  <c r="A316" i="2" l="1"/>
  <c r="B316" i="2" s="1"/>
  <c r="A317" i="2" l="1"/>
  <c r="B317" i="2" s="1"/>
  <c r="A318" i="2" l="1"/>
  <c r="B318" i="2" s="1"/>
  <c r="A319" i="2" l="1"/>
  <c r="B319" i="2" s="1"/>
  <c r="A320" i="2" l="1"/>
  <c r="B320" i="2" s="1"/>
  <c r="A321" i="2" l="1"/>
  <c r="B321" i="2" s="1"/>
  <c r="A322" i="2" l="1"/>
  <c r="B322" i="2" s="1"/>
  <c r="A323" i="2" l="1"/>
  <c r="B323" i="2" s="1"/>
  <c r="A324" i="2" l="1"/>
  <c r="B324" i="2" s="1"/>
  <c r="A325" i="2" l="1"/>
  <c r="B325" i="2" s="1"/>
  <c r="A326" i="2" l="1"/>
  <c r="B326" i="2" s="1"/>
  <c r="A327" i="2" l="1"/>
  <c r="B327" i="2" s="1"/>
  <c r="A328" i="2" l="1"/>
  <c r="B328" i="2" s="1"/>
  <c r="A329" i="2" l="1"/>
  <c r="B329" i="2" s="1"/>
  <c r="A330" i="2" l="1"/>
  <c r="B330" i="2" s="1"/>
  <c r="J122" i="2"/>
  <c r="J127" i="2" l="1"/>
  <c r="J128" i="2"/>
  <c r="J126" i="2"/>
  <c r="J125" i="2"/>
  <c r="J124" i="2"/>
  <c r="J123" i="2"/>
  <c r="J121" i="2"/>
  <c r="J342" i="2" s="1"/>
  <c r="F104" i="2" l="1"/>
  <c r="F105" i="2"/>
  <c r="F103" i="2"/>
  <c r="B85" i="2"/>
  <c r="A86" i="2"/>
  <c r="A87" i="2" s="1"/>
  <c r="A88" i="2" l="1"/>
  <c r="B87" i="2"/>
  <c r="B86" i="2"/>
  <c r="A89" i="2" l="1"/>
  <c r="B88" i="2"/>
  <c r="A90" i="2" l="1"/>
  <c r="B89" i="2"/>
  <c r="A91" i="2" l="1"/>
  <c r="B90" i="2"/>
  <c r="A92" i="2" l="1"/>
  <c r="B91" i="2"/>
  <c r="A93" i="2" l="1"/>
  <c r="B92" i="2"/>
  <c r="A94" i="2" l="1"/>
  <c r="B93" i="2"/>
  <c r="A95" i="2" l="1"/>
  <c r="B94" i="2"/>
  <c r="A96" i="2" l="1"/>
  <c r="B95" i="2"/>
  <c r="A97" i="2" l="1"/>
  <c r="B96" i="2"/>
  <c r="A98" i="2" l="1"/>
  <c r="B97" i="2"/>
  <c r="A99" i="2" l="1"/>
  <c r="B98" i="2"/>
  <c r="A100" i="2" l="1"/>
  <c r="B99" i="2"/>
  <c r="A101" i="2" l="1"/>
  <c r="B100" i="2"/>
  <c r="A102" i="2" l="1"/>
  <c r="B101" i="2"/>
  <c r="A103" i="2" l="1"/>
  <c r="B102" i="2"/>
  <c r="A104" i="2" l="1"/>
  <c r="B103" i="2"/>
  <c r="A105" i="2" l="1"/>
  <c r="B104" i="2"/>
  <c r="A106" i="2" l="1"/>
  <c r="B105" i="2"/>
  <c r="A107" i="2" l="1"/>
  <c r="B106" i="2"/>
  <c r="A108" i="2" l="1"/>
  <c r="B107" i="2"/>
  <c r="A109" i="2" l="1"/>
  <c r="B108" i="2"/>
  <c r="A110" i="2" l="1"/>
  <c r="B109" i="2"/>
  <c r="A111" i="2" l="1"/>
  <c r="B110" i="2"/>
  <c r="A112" i="2" l="1"/>
  <c r="B111" i="2"/>
  <c r="B112" i="2" l="1"/>
  <c r="I86" i="2" l="1"/>
  <c r="I85" i="2"/>
  <c r="B37" i="2"/>
  <c r="B38" i="2"/>
  <c r="I104" i="2" l="1"/>
  <c r="I105" i="2"/>
  <c r="I103" i="2"/>
  <c r="K307" i="2" l="1"/>
  <c r="L307" i="2" s="1"/>
  <c r="L267" i="2" l="1"/>
  <c r="I259" i="2"/>
  <c r="I260" i="2"/>
  <c r="I261" i="2"/>
  <c r="I262" i="2"/>
  <c r="I263" i="2"/>
  <c r="I264" i="2"/>
  <c r="I265" i="2"/>
  <c r="I266" i="2"/>
  <c r="I267" i="2"/>
  <c r="I258" i="2"/>
  <c r="I19" i="2" l="1"/>
  <c r="L332" i="2"/>
  <c r="I332" i="2"/>
  <c r="C332" i="2"/>
  <c r="B332" i="2"/>
  <c r="L19" i="2"/>
  <c r="C19" i="2"/>
  <c r="B19" i="2"/>
  <c r="I112" i="2" l="1"/>
  <c r="I111" i="2"/>
  <c r="I110" i="2"/>
  <c r="I109" i="2"/>
  <c r="I108" i="2"/>
  <c r="I107" i="2"/>
  <c r="I106" i="2"/>
  <c r="I102" i="2"/>
  <c r="I101" i="2"/>
  <c r="I100" i="2"/>
  <c r="I99" i="2"/>
  <c r="I98" i="2"/>
  <c r="I97" i="2"/>
  <c r="I96" i="2"/>
  <c r="I95" i="2"/>
  <c r="I94" i="2"/>
  <c r="I93" i="2"/>
  <c r="I92" i="2"/>
  <c r="I91" i="2"/>
  <c r="I90" i="2"/>
  <c r="I89" i="2"/>
  <c r="I88" i="2"/>
  <c r="I87" i="2"/>
  <c r="I69" i="2" l="1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68" i="2" l="1"/>
  <c r="B47" i="2" l="1"/>
  <c r="B28" i="2"/>
  <c r="B29" i="2"/>
  <c r="B30" i="2"/>
  <c r="B31" i="2"/>
  <c r="B32" i="2"/>
  <c r="B33" i="2"/>
  <c r="B34" i="2"/>
  <c r="B35" i="2"/>
  <c r="B36" i="2"/>
  <c r="B25" i="2"/>
  <c r="B26" i="2"/>
  <c r="B27" i="2"/>
  <c r="B24" i="2"/>
  <c r="A49" i="2" l="1"/>
  <c r="B48" i="2"/>
  <c r="I17" i="2"/>
  <c r="A50" i="2" l="1"/>
  <c r="B49" i="2"/>
  <c r="H256" i="2"/>
  <c r="I256" i="2" s="1"/>
  <c r="H255" i="2"/>
  <c r="I255" i="2" s="1"/>
  <c r="L254" i="2"/>
  <c r="H254" i="2"/>
  <c r="I254" i="2" s="1"/>
  <c r="L253" i="2"/>
  <c r="H253" i="2"/>
  <c r="I253" i="2" s="1"/>
  <c r="L252" i="2"/>
  <c r="H252" i="2"/>
  <c r="I252" i="2" s="1"/>
  <c r="A51" i="2" l="1"/>
  <c r="B50" i="2"/>
  <c r="C17" i="2"/>
  <c r="B77" i="2"/>
  <c r="B78" i="2"/>
  <c r="B79" i="2"/>
  <c r="B80" i="2"/>
  <c r="B81" i="2"/>
  <c r="B82" i="2"/>
  <c r="B83" i="2"/>
  <c r="A52" i="2" l="1"/>
  <c r="B51" i="2"/>
  <c r="I133" i="2"/>
  <c r="I142" i="2"/>
  <c r="I131" i="2"/>
  <c r="I141" i="2"/>
  <c r="I150" i="2"/>
  <c r="I159" i="2"/>
  <c r="I146" i="2"/>
  <c r="I165" i="2"/>
  <c r="I153" i="2"/>
  <c r="I161" i="2"/>
  <c r="I168" i="2"/>
  <c r="I132" i="2"/>
  <c r="I149" i="2"/>
  <c r="I158" i="2"/>
  <c r="I167" i="2"/>
  <c r="I137" i="2"/>
  <c r="I136" i="2"/>
  <c r="I162" i="2"/>
  <c r="I151" i="2"/>
  <c r="I140" i="2"/>
  <c r="I157" i="2"/>
  <c r="I166" i="2"/>
  <c r="I147" i="2"/>
  <c r="I145" i="2"/>
  <c r="I154" i="2"/>
  <c r="I163" i="2"/>
  <c r="I144" i="2"/>
  <c r="I160" i="2"/>
  <c r="I148" i="2"/>
  <c r="I156" i="2"/>
  <c r="I164" i="2"/>
  <c r="I155" i="2"/>
  <c r="I135" i="2"/>
  <c r="I152" i="2"/>
  <c r="I138" i="2"/>
  <c r="I139" i="2"/>
  <c r="I134" i="2"/>
  <c r="I143" i="2"/>
  <c r="I9" i="2"/>
  <c r="I10" i="2"/>
  <c r="I8" i="2"/>
  <c r="A53" i="2" l="1"/>
  <c r="B52" i="2"/>
  <c r="I11" i="2"/>
  <c r="A54" i="2" l="1"/>
  <c r="B53" i="2"/>
  <c r="A55" i="2" l="1"/>
  <c r="B54" i="2"/>
  <c r="A56" i="2" l="1"/>
  <c r="B55" i="2"/>
  <c r="L17" i="2"/>
  <c r="B17" i="2"/>
  <c r="A57" i="2" l="1"/>
  <c r="B56" i="2"/>
  <c r="B278" i="2"/>
  <c r="B277" i="2"/>
  <c r="B276" i="2"/>
  <c r="B275" i="2"/>
  <c r="B274" i="2"/>
  <c r="B273" i="2"/>
  <c r="B272" i="2"/>
  <c r="B271" i="2"/>
  <c r="B270" i="2"/>
  <c r="B269" i="2"/>
  <c r="A58" i="2" l="1"/>
  <c r="B57" i="2"/>
  <c r="C274" i="2"/>
  <c r="C272" i="2"/>
  <c r="C280" i="2"/>
  <c r="C288" i="2"/>
  <c r="C296" i="2"/>
  <c r="C304" i="2"/>
  <c r="C290" i="2"/>
  <c r="C275" i="2"/>
  <c r="C273" i="2"/>
  <c r="C281" i="2"/>
  <c r="C289" i="2"/>
  <c r="C297" i="2"/>
  <c r="C305" i="2"/>
  <c r="C298" i="2"/>
  <c r="C276" i="2"/>
  <c r="C300" i="2"/>
  <c r="C277" i="2"/>
  <c r="C285" i="2"/>
  <c r="C293" i="2"/>
  <c r="C301" i="2"/>
  <c r="C283" i="2"/>
  <c r="C299" i="2"/>
  <c r="C284" i="2"/>
  <c r="C270" i="2"/>
  <c r="C278" i="2"/>
  <c r="C286" i="2"/>
  <c r="C294" i="2"/>
  <c r="C302" i="2"/>
  <c r="C282" i="2"/>
  <c r="C291" i="2"/>
  <c r="C292" i="2"/>
  <c r="C271" i="2"/>
  <c r="C279" i="2"/>
  <c r="C287" i="2"/>
  <c r="C295" i="2"/>
  <c r="C303" i="2"/>
  <c r="C306" i="2"/>
  <c r="C269" i="2"/>
  <c r="A59" i="2" l="1"/>
  <c r="B58" i="2"/>
  <c r="A60" i="2" l="1"/>
  <c r="A61" i="2" s="1"/>
  <c r="B59" i="2"/>
  <c r="L269" i="2"/>
  <c r="L303" i="2"/>
  <c r="L299" i="2"/>
  <c r="L295" i="2"/>
  <c r="L291" i="2"/>
  <c r="L287" i="2"/>
  <c r="L283" i="2"/>
  <c r="L278" i="2"/>
  <c r="L274" i="2"/>
  <c r="L270" i="2"/>
  <c r="L306" i="2"/>
  <c r="L302" i="2"/>
  <c r="L298" i="2"/>
  <c r="L294" i="2"/>
  <c r="L290" i="2"/>
  <c r="L286" i="2"/>
  <c r="L282" i="2"/>
  <c r="L277" i="2"/>
  <c r="L273" i="2"/>
  <c r="L305" i="2"/>
  <c r="L301" i="2"/>
  <c r="L297" i="2"/>
  <c r="L293" i="2"/>
  <c r="L289" i="2"/>
  <c r="L285" i="2"/>
  <c r="L280" i="2"/>
  <c r="L276" i="2"/>
  <c r="L272" i="2"/>
  <c r="L304" i="2"/>
  <c r="L300" i="2"/>
  <c r="L296" i="2"/>
  <c r="L292" i="2"/>
  <c r="L288" i="2"/>
  <c r="L284" i="2"/>
  <c r="L279" i="2"/>
  <c r="L275" i="2"/>
  <c r="L271" i="2"/>
  <c r="A62" i="2" l="1"/>
  <c r="B61" i="2"/>
  <c r="B60" i="2"/>
  <c r="C173" i="2"/>
  <c r="C172" i="2"/>
  <c r="C171" i="2"/>
  <c r="C131" i="2"/>
  <c r="A63" i="2" l="1"/>
  <c r="B62" i="2"/>
  <c r="C175" i="2"/>
  <c r="C192" i="2"/>
  <c r="C176" i="2"/>
  <c r="C196" i="2"/>
  <c r="C177" i="2"/>
  <c r="C200" i="2"/>
  <c r="C178" i="2"/>
  <c r="C204" i="2"/>
  <c r="C184" i="2"/>
  <c r="C179" i="2"/>
  <c r="C180" i="2"/>
  <c r="C174" i="2"/>
  <c r="C188" i="2"/>
  <c r="L141" i="2"/>
  <c r="L145" i="2"/>
  <c r="L149" i="2"/>
  <c r="L153" i="2"/>
  <c r="L157" i="2"/>
  <c r="L161" i="2"/>
  <c r="L165" i="2"/>
  <c r="C135" i="2"/>
  <c r="C139" i="2"/>
  <c r="C143" i="2"/>
  <c r="C147" i="2"/>
  <c r="C151" i="2"/>
  <c r="C155" i="2"/>
  <c r="C159" i="2"/>
  <c r="C163" i="2"/>
  <c r="C167" i="2"/>
  <c r="C181" i="2"/>
  <c r="C185" i="2"/>
  <c r="C189" i="2"/>
  <c r="C193" i="2"/>
  <c r="C197" i="2"/>
  <c r="C201" i="2"/>
  <c r="C205" i="2"/>
  <c r="L181" i="2"/>
  <c r="L185" i="2"/>
  <c r="L189" i="2"/>
  <c r="L193" i="2"/>
  <c r="L197" i="2"/>
  <c r="L201" i="2"/>
  <c r="L205" i="2"/>
  <c r="L142" i="2"/>
  <c r="L146" i="2"/>
  <c r="L150" i="2"/>
  <c r="L154" i="2"/>
  <c r="L158" i="2"/>
  <c r="L162" i="2"/>
  <c r="L166" i="2"/>
  <c r="C132" i="2"/>
  <c r="C136" i="2"/>
  <c r="C140" i="2"/>
  <c r="C144" i="2"/>
  <c r="C148" i="2"/>
  <c r="C152" i="2"/>
  <c r="C156" i="2"/>
  <c r="C160" i="2"/>
  <c r="C164" i="2"/>
  <c r="C168" i="2"/>
  <c r="C182" i="2"/>
  <c r="C186" i="2"/>
  <c r="C190" i="2"/>
  <c r="C194" i="2"/>
  <c r="C198" i="2"/>
  <c r="C202" i="2"/>
  <c r="C206" i="2"/>
  <c r="L182" i="2"/>
  <c r="L186" i="2"/>
  <c r="L190" i="2"/>
  <c r="L194" i="2"/>
  <c r="L198" i="2"/>
  <c r="L202" i="2"/>
  <c r="L206" i="2"/>
  <c r="L143" i="2"/>
  <c r="L147" i="2"/>
  <c r="L151" i="2"/>
  <c r="L155" i="2"/>
  <c r="L159" i="2"/>
  <c r="L163" i="2"/>
  <c r="L167" i="2"/>
  <c r="C133" i="2"/>
  <c r="C137" i="2"/>
  <c r="C141" i="2"/>
  <c r="C145" i="2"/>
  <c r="C149" i="2"/>
  <c r="C153" i="2"/>
  <c r="C157" i="2"/>
  <c r="C161" i="2"/>
  <c r="C165" i="2"/>
  <c r="C183" i="2"/>
  <c r="C187" i="2"/>
  <c r="C191" i="2"/>
  <c r="C195" i="2"/>
  <c r="C199" i="2"/>
  <c r="C203" i="2"/>
  <c r="C207" i="2"/>
  <c r="L183" i="2"/>
  <c r="L187" i="2"/>
  <c r="L191" i="2"/>
  <c r="L195" i="2"/>
  <c r="L199" i="2"/>
  <c r="L203" i="2"/>
  <c r="L207" i="2"/>
  <c r="L144" i="2"/>
  <c r="L148" i="2"/>
  <c r="L152" i="2"/>
  <c r="L156" i="2"/>
  <c r="L160" i="2"/>
  <c r="L164" i="2"/>
  <c r="L168" i="2"/>
  <c r="C134" i="2"/>
  <c r="C138" i="2"/>
  <c r="C142" i="2"/>
  <c r="C146" i="2"/>
  <c r="C150" i="2"/>
  <c r="C154" i="2"/>
  <c r="C158" i="2"/>
  <c r="C162" i="2"/>
  <c r="C166" i="2"/>
  <c r="L180" i="2"/>
  <c r="L184" i="2"/>
  <c r="L188" i="2"/>
  <c r="L192" i="2"/>
  <c r="L196" i="2"/>
  <c r="L200" i="2"/>
  <c r="L204" i="2"/>
  <c r="B63" i="2" l="1"/>
  <c r="A64" i="2"/>
  <c r="C170" i="2"/>
  <c r="B64" i="2" l="1"/>
  <c r="A65" i="2"/>
  <c r="I170" i="2"/>
  <c r="I195" i="2"/>
  <c r="I179" i="2"/>
  <c r="I188" i="2"/>
  <c r="I198" i="2"/>
  <c r="I182" i="2"/>
  <c r="I193" i="2"/>
  <c r="I177" i="2"/>
  <c r="I184" i="2"/>
  <c r="I207" i="2"/>
  <c r="I191" i="2"/>
  <c r="I175" i="2"/>
  <c r="I180" i="2"/>
  <c r="I194" i="2"/>
  <c r="I178" i="2"/>
  <c r="I205" i="2"/>
  <c r="I189" i="2"/>
  <c r="I173" i="2"/>
  <c r="I172" i="2"/>
  <c r="I203" i="2"/>
  <c r="I187" i="2"/>
  <c r="I171" i="2"/>
  <c r="I206" i="2"/>
  <c r="I190" i="2"/>
  <c r="I174" i="2"/>
  <c r="I201" i="2"/>
  <c r="I185" i="2"/>
  <c r="I204" i="2"/>
  <c r="I199" i="2"/>
  <c r="I183" i="2"/>
  <c r="I200" i="2"/>
  <c r="I202" i="2"/>
  <c r="I186" i="2"/>
  <c r="I196" i="2"/>
  <c r="I197" i="2"/>
  <c r="I181" i="2"/>
  <c r="I192" i="2"/>
  <c r="B65" i="2" l="1"/>
  <c r="A66" i="2"/>
  <c r="B66" i="2" s="1"/>
  <c r="L235" i="2"/>
  <c r="B224" i="2"/>
  <c r="B223" i="2"/>
  <c r="H250" i="2" l="1"/>
  <c r="L250" i="2"/>
  <c r="H251" i="2"/>
  <c r="L251" i="2"/>
  <c r="L227" i="2"/>
  <c r="H226" i="2"/>
  <c r="H244" i="2"/>
  <c r="H236" i="2"/>
  <c r="H228" i="2"/>
  <c r="H246" i="2"/>
  <c r="H242" i="2"/>
  <c r="H238" i="2"/>
  <c r="H234" i="2"/>
  <c r="H230" i="2"/>
  <c r="H248" i="2"/>
  <c r="H240" i="2"/>
  <c r="H232" i="2"/>
  <c r="H229" i="2"/>
  <c r="H233" i="2"/>
  <c r="H237" i="2"/>
  <c r="H241" i="2"/>
  <c r="H245" i="2"/>
  <c r="H249" i="2"/>
  <c r="L228" i="2"/>
  <c r="L231" i="2"/>
  <c r="L249" i="2"/>
  <c r="L245" i="2"/>
  <c r="L241" i="2"/>
  <c r="L248" i="2"/>
  <c r="L247" i="2"/>
  <c r="L243" i="2"/>
  <c r="L239" i="2"/>
  <c r="L246" i="2"/>
  <c r="L238" i="2"/>
  <c r="L234" i="2"/>
  <c r="L230" i="2"/>
  <c r="L244" i="2"/>
  <c r="L237" i="2"/>
  <c r="L233" i="2"/>
  <c r="L242" i="2"/>
  <c r="L236" i="2"/>
  <c r="L232" i="2"/>
  <c r="L229" i="2"/>
  <c r="L240" i="2"/>
  <c r="H227" i="2"/>
  <c r="H231" i="2"/>
  <c r="H235" i="2"/>
  <c r="H239" i="2"/>
  <c r="H243" i="2"/>
  <c r="H247" i="2"/>
  <c r="L223" i="2"/>
  <c r="H209" i="2"/>
  <c r="L225" i="2"/>
  <c r="H221" i="2"/>
  <c r="H213" i="2"/>
  <c r="H217" i="2"/>
  <c r="H225" i="2"/>
  <c r="H210" i="2"/>
  <c r="H214" i="2"/>
  <c r="H218" i="2"/>
  <c r="H222" i="2"/>
  <c r="H211" i="2"/>
  <c r="H215" i="2"/>
  <c r="H219" i="2"/>
  <c r="H223" i="2"/>
  <c r="H212" i="2"/>
  <c r="H216" i="2"/>
  <c r="H220" i="2"/>
  <c r="H224" i="2"/>
  <c r="L224" i="2"/>
  <c r="L226" i="2" l="1"/>
  <c r="I251" i="2" l="1"/>
  <c r="I249" i="2"/>
  <c r="I245" i="2"/>
  <c r="I241" i="2"/>
  <c r="I237" i="2"/>
  <c r="I233" i="2"/>
  <c r="I229" i="2"/>
  <c r="I248" i="2"/>
  <c r="I244" i="2"/>
  <c r="I240" i="2"/>
  <c r="I236" i="2"/>
  <c r="I232" i="2"/>
  <c r="I228" i="2"/>
  <c r="I247" i="2"/>
  <c r="I243" i="2"/>
  <c r="I239" i="2"/>
  <c r="I235" i="2"/>
  <c r="I231" i="2"/>
  <c r="I227" i="2"/>
  <c r="I246" i="2"/>
  <c r="I242" i="2"/>
  <c r="I238" i="2"/>
  <c r="I234" i="2"/>
  <c r="I230" i="2"/>
  <c r="I209" i="2"/>
  <c r="I224" i="2"/>
  <c r="I220" i="2"/>
  <c r="I216" i="2"/>
  <c r="I212" i="2"/>
  <c r="I223" i="2"/>
  <c r="I219" i="2"/>
  <c r="I215" i="2"/>
  <c r="I211" i="2"/>
  <c r="I222" i="2"/>
  <c r="I218" i="2"/>
  <c r="I214" i="2"/>
  <c r="I210" i="2"/>
  <c r="I225" i="2"/>
  <c r="I221" i="2"/>
  <c r="I217" i="2"/>
  <c r="I213" i="2"/>
  <c r="I250" i="2" l="1"/>
  <c r="I226" i="2"/>
  <c r="L112" i="2" l="1"/>
  <c r="L111" i="2"/>
  <c r="L110" i="2"/>
  <c r="L109" i="2"/>
  <c r="L108" i="2"/>
  <c r="L107" i="2"/>
  <c r="L106" i="2"/>
  <c r="L102" i="2"/>
  <c r="L101" i="2"/>
  <c r="L100" i="2"/>
  <c r="L99" i="2"/>
  <c r="L98" i="2"/>
  <c r="L97" i="2"/>
  <c r="L96" i="2"/>
  <c r="L82" i="2" l="1"/>
  <c r="L83" i="2"/>
  <c r="L56" i="2" l="1"/>
  <c r="L57" i="2"/>
  <c r="L60" i="2"/>
  <c r="L59" i="2"/>
  <c r="L58" i="2"/>
  <c r="H47" i="2"/>
  <c r="I47" i="2" s="1"/>
  <c r="H55" i="2"/>
  <c r="I55" i="2" s="1"/>
  <c r="H60" i="2"/>
  <c r="I60" i="2" s="1"/>
  <c r="H56" i="2"/>
  <c r="I56" i="2" s="1"/>
  <c r="H50" i="2"/>
  <c r="I50" i="2" s="1"/>
  <c r="H51" i="2"/>
  <c r="I51" i="2" s="1"/>
  <c r="H49" i="2"/>
  <c r="I49" i="2" s="1"/>
  <c r="H53" i="2"/>
  <c r="I53" i="2" s="1"/>
  <c r="H58" i="2"/>
  <c r="I58" i="2" s="1"/>
  <c r="H54" i="2"/>
  <c r="I54" i="2" s="1"/>
  <c r="H59" i="2"/>
  <c r="I59" i="2" s="1"/>
  <c r="H48" i="2"/>
  <c r="I48" i="2" s="1"/>
  <c r="H52" i="2"/>
  <c r="I52" i="2" s="1"/>
  <c r="H57" i="2"/>
  <c r="I57" i="2" s="1"/>
  <c r="B44" i="2" l="1"/>
  <c r="B41" i="2"/>
  <c r="H45" i="2" l="1"/>
  <c r="I45" i="2" s="1"/>
  <c r="H41" i="2"/>
  <c r="I41" i="2" s="1"/>
  <c r="H44" i="2"/>
  <c r="I44" i="2" s="1"/>
  <c r="H40" i="2"/>
  <c r="I40" i="2" s="1"/>
  <c r="I43" i="2" l="1"/>
  <c r="H24" i="2" l="1"/>
  <c r="H27" i="2"/>
  <c r="H31" i="2"/>
  <c r="H35" i="2"/>
  <c r="H28" i="2"/>
  <c r="H32" i="2"/>
  <c r="H36" i="2"/>
  <c r="L38" i="2"/>
  <c r="H25" i="2"/>
  <c r="H29" i="2"/>
  <c r="H33" i="2"/>
  <c r="H37" i="2"/>
  <c r="H26" i="2"/>
  <c r="H30" i="2"/>
  <c r="H34" i="2"/>
  <c r="H38" i="2"/>
  <c r="I24" i="2" l="1"/>
  <c r="I38" i="2"/>
  <c r="I34" i="2"/>
  <c r="I30" i="2"/>
  <c r="I26" i="2"/>
  <c r="I35" i="2"/>
  <c r="I37" i="2"/>
  <c r="I33" i="2"/>
  <c r="I29" i="2"/>
  <c r="I25" i="2"/>
  <c r="I31" i="2"/>
  <c r="I36" i="2"/>
  <c r="I32" i="2"/>
  <c r="I28" i="2"/>
  <c r="I27" i="2"/>
  <c r="L179" i="2" l="1"/>
  <c r="B179" i="2"/>
  <c r="L178" i="2"/>
  <c r="B178" i="2"/>
  <c r="L177" i="2"/>
  <c r="B177" i="2"/>
  <c r="L176" i="2"/>
  <c r="B176" i="2"/>
  <c r="L175" i="2"/>
  <c r="B175" i="2"/>
  <c r="L174" i="2"/>
  <c r="B174" i="2"/>
  <c r="L173" i="2"/>
  <c r="B173" i="2"/>
  <c r="L172" i="2"/>
  <c r="B172" i="2"/>
  <c r="L171" i="2"/>
  <c r="B171" i="2"/>
  <c r="L170" i="2"/>
  <c r="B170" i="2"/>
  <c r="L140" i="2"/>
  <c r="L139" i="2"/>
  <c r="B139" i="2"/>
  <c r="L138" i="2"/>
  <c r="B138" i="2"/>
  <c r="L137" i="2"/>
  <c r="B137" i="2"/>
  <c r="L136" i="2"/>
  <c r="B136" i="2"/>
  <c r="L135" i="2"/>
  <c r="B135" i="2"/>
  <c r="L134" i="2"/>
  <c r="B134" i="2"/>
  <c r="L133" i="2"/>
  <c r="B133" i="2"/>
  <c r="L132" i="2"/>
  <c r="B132" i="2"/>
  <c r="L131" i="2"/>
  <c r="B131" i="2"/>
  <c r="L281" i="2"/>
  <c r="L222" i="2"/>
  <c r="B222" i="2"/>
  <c r="L221" i="2"/>
  <c r="B221" i="2"/>
  <c r="L220" i="2"/>
  <c r="B220" i="2"/>
  <c r="L219" i="2"/>
  <c r="B219" i="2"/>
  <c r="L95" i="2"/>
  <c r="L94" i="2"/>
  <c r="L93" i="2"/>
  <c r="L92" i="2"/>
  <c r="L81" i="2"/>
  <c r="L80" i="2"/>
  <c r="L79" i="2"/>
  <c r="L78" i="2"/>
  <c r="L55" i="2"/>
  <c r="L54" i="2"/>
  <c r="L53" i="2"/>
  <c r="L52" i="2"/>
  <c r="L266" i="2"/>
  <c r="L265" i="2"/>
  <c r="L264" i="2"/>
  <c r="L263" i="2"/>
  <c r="L262" i="2"/>
  <c r="L261" i="2"/>
  <c r="L260" i="2"/>
  <c r="L259" i="2"/>
  <c r="B259" i="2"/>
  <c r="L258" i="2"/>
  <c r="B258" i="2"/>
  <c r="L218" i="2"/>
  <c r="B218" i="2"/>
  <c r="L217" i="2"/>
  <c r="B217" i="2"/>
  <c r="L216" i="2"/>
  <c r="B216" i="2"/>
  <c r="L215" i="2"/>
  <c r="B215" i="2"/>
  <c r="L214" i="2"/>
  <c r="B214" i="2"/>
  <c r="L213" i="2"/>
  <c r="B213" i="2"/>
  <c r="L212" i="2"/>
  <c r="B212" i="2"/>
  <c r="L211" i="2"/>
  <c r="B211" i="2"/>
  <c r="L210" i="2"/>
  <c r="B210" i="2"/>
  <c r="L209" i="2"/>
  <c r="B209" i="2"/>
  <c r="L128" i="2"/>
  <c r="L127" i="2"/>
  <c r="L126" i="2"/>
  <c r="L125" i="2"/>
  <c r="L124" i="2"/>
  <c r="L123" i="2"/>
  <c r="L122" i="2"/>
  <c r="L121" i="2"/>
  <c r="L91" i="2"/>
  <c r="L90" i="2"/>
  <c r="L89" i="2"/>
  <c r="L88" i="2"/>
  <c r="L87" i="2"/>
  <c r="L86" i="2"/>
  <c r="L85" i="2"/>
  <c r="L77" i="2"/>
  <c r="L76" i="2"/>
  <c r="B76" i="2"/>
  <c r="L75" i="2"/>
  <c r="B75" i="2"/>
  <c r="L74" i="2"/>
  <c r="B74" i="2"/>
  <c r="L73" i="2"/>
  <c r="B73" i="2"/>
  <c r="L72" i="2"/>
  <c r="B72" i="2"/>
  <c r="L71" i="2"/>
  <c r="B71" i="2"/>
  <c r="L70" i="2"/>
  <c r="B70" i="2"/>
  <c r="L69" i="2"/>
  <c r="B69" i="2"/>
  <c r="L68" i="2"/>
  <c r="B68" i="2"/>
  <c r="L51" i="2"/>
  <c r="L50" i="2"/>
  <c r="L49" i="2"/>
  <c r="L48" i="2"/>
  <c r="L47" i="2"/>
  <c r="B13" i="2"/>
  <c r="B15" i="2" s="1"/>
  <c r="B11" i="2"/>
  <c r="B10" i="2"/>
  <c r="B9" i="2"/>
  <c r="B8" i="2"/>
  <c r="B40" i="2"/>
  <c r="B45" i="2"/>
  <c r="B43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9" i="2" l="1"/>
  <c r="L10" i="2" l="1"/>
  <c r="L8" i="2"/>
  <c r="L11" i="2"/>
  <c r="M4" i="2" l="1"/>
  <c r="M21" i="2" s="1"/>
  <c r="M62" i="2" l="1"/>
  <c r="M65" i="2"/>
  <c r="M64" i="2"/>
  <c r="M63" i="2"/>
  <c r="M66" i="2"/>
  <c r="M61" i="2"/>
  <c r="M256" i="2"/>
  <c r="M255" i="2"/>
  <c r="M104" i="2"/>
  <c r="M103" i="2"/>
  <c r="M105" i="2"/>
  <c r="M15" i="2"/>
  <c r="M320" i="2"/>
  <c r="M328" i="2"/>
  <c r="M323" i="2"/>
  <c r="M317" i="2"/>
  <c r="M325" i="2"/>
  <c r="M318" i="2"/>
  <c r="M322" i="2"/>
  <c r="M319" i="2"/>
  <c r="M327" i="2"/>
  <c r="M330" i="2"/>
  <c r="M324" i="2"/>
  <c r="M329" i="2"/>
  <c r="M326" i="2"/>
  <c r="M321" i="2"/>
  <c r="M314" i="2"/>
  <c r="M315" i="2"/>
  <c r="M316" i="2"/>
  <c r="M310" i="2"/>
  <c r="M309" i="2"/>
  <c r="M312" i="2"/>
  <c r="M313" i="2"/>
  <c r="M311" i="2"/>
  <c r="M307" i="2"/>
  <c r="M267" i="2"/>
  <c r="M254" i="2"/>
  <c r="M332" i="2"/>
  <c r="M19" i="2"/>
  <c r="M252" i="2"/>
  <c r="M253" i="2"/>
  <c r="M17" i="2"/>
  <c r="M306" i="2"/>
  <c r="M302" i="2"/>
  <c r="M298" i="2"/>
  <c r="M305" i="2"/>
  <c r="M301" i="2"/>
  <c r="M304" i="2"/>
  <c r="M300" i="2"/>
  <c r="M296" i="2"/>
  <c r="M297" i="2"/>
  <c r="M291" i="2"/>
  <c r="M287" i="2"/>
  <c r="M295" i="2"/>
  <c r="M289" i="2"/>
  <c r="M286" i="2"/>
  <c r="M293" i="2"/>
  <c r="M285" i="2"/>
  <c r="M283" i="2"/>
  <c r="M282" i="2"/>
  <c r="M277" i="2"/>
  <c r="M273" i="2"/>
  <c r="M279" i="2"/>
  <c r="M275" i="2"/>
  <c r="M271" i="2"/>
  <c r="M303" i="2"/>
  <c r="M299" i="2"/>
  <c r="M294" i="2"/>
  <c r="M288" i="2"/>
  <c r="M284" i="2"/>
  <c r="M280" i="2"/>
  <c r="M276" i="2"/>
  <c r="M272" i="2"/>
  <c r="M292" i="2"/>
  <c r="M290" i="2"/>
  <c r="M278" i="2"/>
  <c r="M274" i="2"/>
  <c r="M270" i="2"/>
  <c r="M269" i="2"/>
  <c r="M206" i="2"/>
  <c r="M202" i="2"/>
  <c r="M198" i="2"/>
  <c r="M205" i="2"/>
  <c r="M201" i="2"/>
  <c r="M204" i="2"/>
  <c r="M200" i="2"/>
  <c r="M196" i="2"/>
  <c r="M207" i="2"/>
  <c r="M203" i="2"/>
  <c r="M194" i="2"/>
  <c r="M190" i="2"/>
  <c r="M197" i="2"/>
  <c r="M193" i="2"/>
  <c r="M189" i="2"/>
  <c r="M187" i="2"/>
  <c r="M183" i="2"/>
  <c r="M195" i="2"/>
  <c r="M191" i="2"/>
  <c r="M186" i="2"/>
  <c r="M199" i="2"/>
  <c r="M180" i="2"/>
  <c r="M192" i="2"/>
  <c r="M188" i="2"/>
  <c r="M184" i="2"/>
  <c r="M182" i="2"/>
  <c r="M166" i="2"/>
  <c r="M162" i="2"/>
  <c r="M158" i="2"/>
  <c r="M154" i="2"/>
  <c r="M185" i="2"/>
  <c r="M181" i="2"/>
  <c r="M165" i="2"/>
  <c r="M161" i="2"/>
  <c r="M157" i="2"/>
  <c r="M168" i="2"/>
  <c r="M164" i="2"/>
  <c r="M150" i="2"/>
  <c r="M152" i="2"/>
  <c r="M148" i="2"/>
  <c r="M144" i="2"/>
  <c r="M167" i="2"/>
  <c r="M163" i="2"/>
  <c r="M159" i="2"/>
  <c r="M155" i="2"/>
  <c r="M151" i="2"/>
  <c r="M147" i="2"/>
  <c r="M143" i="2"/>
  <c r="M160" i="2"/>
  <c r="M156" i="2"/>
  <c r="M153" i="2"/>
  <c r="M149" i="2"/>
  <c r="M145" i="2"/>
  <c r="M141" i="2"/>
  <c r="M146" i="2"/>
  <c r="M142" i="2"/>
  <c r="M251" i="2"/>
  <c r="M250" i="2"/>
  <c r="M230" i="2"/>
  <c r="M234" i="2"/>
  <c r="M243" i="2"/>
  <c r="M244" i="2"/>
  <c r="M242" i="2"/>
  <c r="M236" i="2"/>
  <c r="M245" i="2"/>
  <c r="M235" i="2"/>
  <c r="M238" i="2"/>
  <c r="M227" i="2"/>
  <c r="M240" i="2"/>
  <c r="M237" i="2"/>
  <c r="M239" i="2"/>
  <c r="M232" i="2"/>
  <c r="M231" i="2"/>
  <c r="M241" i="2"/>
  <c r="M233" i="2"/>
  <c r="M249" i="2"/>
  <c r="M248" i="2"/>
  <c r="M247" i="2"/>
  <c r="M246" i="2"/>
  <c r="M229" i="2"/>
  <c r="M228" i="2"/>
  <c r="M226" i="2"/>
  <c r="M224" i="2"/>
  <c r="M223" i="2"/>
  <c r="M225" i="2"/>
  <c r="M111" i="2"/>
  <c r="M109" i="2"/>
  <c r="M107" i="2"/>
  <c r="M102" i="2"/>
  <c r="M100" i="2"/>
  <c r="M112" i="2"/>
  <c r="M110" i="2"/>
  <c r="M108" i="2"/>
  <c r="M106" i="2"/>
  <c r="M101" i="2"/>
  <c r="M99" i="2"/>
  <c r="M98" i="2"/>
  <c r="M96" i="2"/>
  <c r="M97" i="2"/>
  <c r="M83" i="2"/>
  <c r="M82" i="2"/>
  <c r="M60" i="2"/>
  <c r="M58" i="2"/>
  <c r="M59" i="2"/>
  <c r="M57" i="2"/>
  <c r="M38" i="2"/>
  <c r="M56" i="2"/>
  <c r="M179" i="2"/>
  <c r="M175" i="2"/>
  <c r="M171" i="2"/>
  <c r="M176" i="2"/>
  <c r="M172" i="2"/>
  <c r="M177" i="2"/>
  <c r="M173" i="2"/>
  <c r="M178" i="2"/>
  <c r="M174" i="2"/>
  <c r="M170" i="2"/>
  <c r="M140" i="2"/>
  <c r="M136" i="2"/>
  <c r="M132" i="2"/>
  <c r="M137" i="2"/>
  <c r="M133" i="2"/>
  <c r="M138" i="2"/>
  <c r="M134" i="2"/>
  <c r="M135" i="2"/>
  <c r="M131" i="2"/>
  <c r="M139" i="2"/>
  <c r="M281" i="2"/>
  <c r="M222" i="2"/>
  <c r="M219" i="2"/>
  <c r="M220" i="2"/>
  <c r="M221" i="2"/>
  <c r="M95" i="2"/>
  <c r="M92" i="2"/>
  <c r="M93" i="2"/>
  <c r="M94" i="2"/>
  <c r="M81" i="2"/>
  <c r="M78" i="2"/>
  <c r="M79" i="2"/>
  <c r="M80" i="2"/>
  <c r="M55" i="2"/>
  <c r="M52" i="2"/>
  <c r="M53" i="2"/>
  <c r="M54" i="2"/>
  <c r="M266" i="2"/>
  <c r="M259" i="2"/>
  <c r="M263" i="2"/>
  <c r="M260" i="2"/>
  <c r="M264" i="2"/>
  <c r="M261" i="2"/>
  <c r="M262" i="2"/>
  <c r="M258" i="2"/>
  <c r="M265" i="2"/>
  <c r="M218" i="2"/>
  <c r="M214" i="2"/>
  <c r="M210" i="2"/>
  <c r="M215" i="2"/>
  <c r="M211" i="2"/>
  <c r="M216" i="2"/>
  <c r="M212" i="2"/>
  <c r="M217" i="2"/>
  <c r="M213" i="2"/>
  <c r="M209" i="2"/>
  <c r="M126" i="2"/>
  <c r="M122" i="2"/>
  <c r="M127" i="2"/>
  <c r="M123" i="2"/>
  <c r="M128" i="2"/>
  <c r="M124" i="2"/>
  <c r="M121" i="2"/>
  <c r="M125" i="2"/>
  <c r="M91" i="2"/>
  <c r="M86" i="2"/>
  <c r="M88" i="2"/>
  <c r="M90" i="2"/>
  <c r="M85" i="2"/>
  <c r="M89" i="2"/>
  <c r="M87" i="2"/>
  <c r="M77" i="2"/>
  <c r="M73" i="2"/>
  <c r="M69" i="2"/>
  <c r="M74" i="2"/>
  <c r="M70" i="2"/>
  <c r="M75" i="2"/>
  <c r="M71" i="2"/>
  <c r="M72" i="2"/>
  <c r="M76" i="2"/>
  <c r="M68" i="2"/>
  <c r="M51" i="2"/>
  <c r="M49" i="2"/>
  <c r="M50" i="2"/>
  <c r="M47" i="2"/>
  <c r="M48" i="2"/>
  <c r="M37" i="2"/>
  <c r="M35" i="2"/>
  <c r="M36" i="2"/>
  <c r="M34" i="2"/>
  <c r="M33" i="2"/>
  <c r="M31" i="2"/>
  <c r="M29" i="2"/>
  <c r="M27" i="2"/>
  <c r="M25" i="2"/>
  <c r="M32" i="2"/>
  <c r="M30" i="2"/>
  <c r="M28" i="2"/>
  <c r="M26" i="2"/>
  <c r="M24" i="2"/>
  <c r="N4" i="2"/>
  <c r="N21" i="2" s="1"/>
  <c r="M11" i="2"/>
  <c r="M9" i="2"/>
  <c r="M10" i="2"/>
  <c r="M8" i="2"/>
  <c r="N61" i="2" l="1"/>
  <c r="N62" i="2"/>
  <c r="N66" i="2"/>
  <c r="N65" i="2"/>
  <c r="N64" i="2"/>
  <c r="N63" i="2"/>
  <c r="N256" i="2"/>
  <c r="N255" i="2"/>
  <c r="N103" i="2"/>
  <c r="N104" i="2"/>
  <c r="N105" i="2"/>
  <c r="N15" i="2"/>
  <c r="N323" i="2"/>
  <c r="N326" i="2"/>
  <c r="N320" i="2"/>
  <c r="N322" i="2"/>
  <c r="N321" i="2"/>
  <c r="N317" i="2"/>
  <c r="N325" i="2"/>
  <c r="N319" i="2"/>
  <c r="N324" i="2"/>
  <c r="N318" i="2"/>
  <c r="N315" i="2"/>
  <c r="N329" i="2"/>
  <c r="N316" i="2"/>
  <c r="N310" i="2"/>
  <c r="N309" i="2"/>
  <c r="N311" i="2"/>
  <c r="N313" i="2"/>
  <c r="N314" i="2"/>
  <c r="N328" i="2"/>
  <c r="N327" i="2"/>
  <c r="N330" i="2"/>
  <c r="N312" i="2"/>
  <c r="N307" i="2"/>
  <c r="N267" i="2"/>
  <c r="N254" i="2"/>
  <c r="N332" i="2"/>
  <c r="N19" i="2"/>
  <c r="N252" i="2"/>
  <c r="N253" i="2"/>
  <c r="N17" i="2"/>
  <c r="N277" i="2"/>
  <c r="N276" i="2"/>
  <c r="N305" i="2"/>
  <c r="N301" i="2"/>
  <c r="N297" i="2"/>
  <c r="N304" i="2"/>
  <c r="N300" i="2"/>
  <c r="N303" i="2"/>
  <c r="N299" i="2"/>
  <c r="N295" i="2"/>
  <c r="N294" i="2"/>
  <c r="N290" i="2"/>
  <c r="N306" i="2"/>
  <c r="N302" i="2"/>
  <c r="N298" i="2"/>
  <c r="N296" i="2"/>
  <c r="N293" i="2"/>
  <c r="N291" i="2"/>
  <c r="N287" i="2"/>
  <c r="N285" i="2"/>
  <c r="N292" i="2"/>
  <c r="N288" i="2"/>
  <c r="N284" i="2"/>
  <c r="N280" i="2"/>
  <c r="N272" i="2"/>
  <c r="N278" i="2"/>
  <c r="N274" i="2"/>
  <c r="N283" i="2"/>
  <c r="N289" i="2"/>
  <c r="N279" i="2"/>
  <c r="N275" i="2"/>
  <c r="N271" i="2"/>
  <c r="N270" i="2"/>
  <c r="N286" i="2"/>
  <c r="N282" i="2"/>
  <c r="N273" i="2"/>
  <c r="N269" i="2"/>
  <c r="N205" i="2"/>
  <c r="N201" i="2"/>
  <c r="N197" i="2"/>
  <c r="N204" i="2"/>
  <c r="N207" i="2"/>
  <c r="N203" i="2"/>
  <c r="N199" i="2"/>
  <c r="N206" i="2"/>
  <c r="N202" i="2"/>
  <c r="N200" i="2"/>
  <c r="N196" i="2"/>
  <c r="N193" i="2"/>
  <c r="N189" i="2"/>
  <c r="N192" i="2"/>
  <c r="N188" i="2"/>
  <c r="N195" i="2"/>
  <c r="N194" i="2"/>
  <c r="N191" i="2"/>
  <c r="N190" i="2"/>
  <c r="N186" i="2"/>
  <c r="N182" i="2"/>
  <c r="N185" i="2"/>
  <c r="N198" i="2"/>
  <c r="N187" i="2"/>
  <c r="N184" i="2"/>
  <c r="N183" i="2"/>
  <c r="N181" i="2"/>
  <c r="N165" i="2"/>
  <c r="N161" i="2"/>
  <c r="N157" i="2"/>
  <c r="N180" i="2"/>
  <c r="N168" i="2"/>
  <c r="N164" i="2"/>
  <c r="N160" i="2"/>
  <c r="N156" i="2"/>
  <c r="N167" i="2"/>
  <c r="N166" i="2"/>
  <c r="N163" i="2"/>
  <c r="N162" i="2"/>
  <c r="N159" i="2"/>
  <c r="N158" i="2"/>
  <c r="N155" i="2"/>
  <c r="N154" i="2"/>
  <c r="N151" i="2"/>
  <c r="N147" i="2"/>
  <c r="N143" i="2"/>
  <c r="N153" i="2"/>
  <c r="N150" i="2"/>
  <c r="N146" i="2"/>
  <c r="N142" i="2"/>
  <c r="N149" i="2"/>
  <c r="N152" i="2"/>
  <c r="N148" i="2"/>
  <c r="N141" i="2"/>
  <c r="N145" i="2"/>
  <c r="N144" i="2"/>
  <c r="N251" i="2"/>
  <c r="N250" i="2"/>
  <c r="N246" i="2"/>
  <c r="N239" i="2"/>
  <c r="N236" i="2"/>
  <c r="N227" i="2"/>
  <c r="N243" i="2"/>
  <c r="N249" i="2"/>
  <c r="N232" i="2"/>
  <c r="N231" i="2"/>
  <c r="N247" i="2"/>
  <c r="N245" i="2"/>
  <c r="N242" i="2"/>
  <c r="N240" i="2"/>
  <c r="N238" i="2"/>
  <c r="N229" i="2"/>
  <c r="N237" i="2"/>
  <c r="N230" i="2"/>
  <c r="N233" i="2"/>
  <c r="N244" i="2"/>
  <c r="N235" i="2"/>
  <c r="N228" i="2"/>
  <c r="N241" i="2"/>
  <c r="N248" i="2"/>
  <c r="N234" i="2"/>
  <c r="N226" i="2"/>
  <c r="N225" i="2"/>
  <c r="N223" i="2"/>
  <c r="N224" i="2"/>
  <c r="N111" i="2"/>
  <c r="N109" i="2"/>
  <c r="N107" i="2"/>
  <c r="N102" i="2"/>
  <c r="N112" i="2"/>
  <c r="N110" i="2"/>
  <c r="N108" i="2"/>
  <c r="N106" i="2"/>
  <c r="N101" i="2"/>
  <c r="N99" i="2"/>
  <c r="N98" i="2"/>
  <c r="N96" i="2"/>
  <c r="N100" i="2"/>
  <c r="N97" i="2"/>
  <c r="N82" i="2"/>
  <c r="N83" i="2"/>
  <c r="N60" i="2"/>
  <c r="N59" i="2"/>
  <c r="N57" i="2"/>
  <c r="N58" i="2"/>
  <c r="N38" i="2"/>
  <c r="N56" i="2"/>
  <c r="N176" i="2"/>
  <c r="N172" i="2"/>
  <c r="N177" i="2"/>
  <c r="N173" i="2"/>
  <c r="N178" i="2"/>
  <c r="N174" i="2"/>
  <c r="N170" i="2"/>
  <c r="N179" i="2"/>
  <c r="N175" i="2"/>
  <c r="N171" i="2"/>
  <c r="N137" i="2"/>
  <c r="N133" i="2"/>
  <c r="N138" i="2"/>
  <c r="N134" i="2"/>
  <c r="N139" i="2"/>
  <c r="N135" i="2"/>
  <c r="N131" i="2"/>
  <c r="N140" i="2"/>
  <c r="N136" i="2"/>
  <c r="N132" i="2"/>
  <c r="N281" i="2"/>
  <c r="N219" i="2"/>
  <c r="N220" i="2"/>
  <c r="N221" i="2"/>
  <c r="N222" i="2"/>
  <c r="N92" i="2"/>
  <c r="N93" i="2"/>
  <c r="N94" i="2"/>
  <c r="N95" i="2"/>
  <c r="N78" i="2"/>
  <c r="N79" i="2"/>
  <c r="N80" i="2"/>
  <c r="N81" i="2"/>
  <c r="N52" i="2"/>
  <c r="N53" i="2"/>
  <c r="N54" i="2"/>
  <c r="N55" i="2"/>
  <c r="N263" i="2"/>
  <c r="N260" i="2"/>
  <c r="N264" i="2"/>
  <c r="N261" i="2"/>
  <c r="N265" i="2"/>
  <c r="N262" i="2"/>
  <c r="N258" i="2"/>
  <c r="N266" i="2"/>
  <c r="N259" i="2"/>
  <c r="N215" i="2"/>
  <c r="N211" i="2"/>
  <c r="N216" i="2"/>
  <c r="N212" i="2"/>
  <c r="N217" i="2"/>
  <c r="N213" i="2"/>
  <c r="N209" i="2"/>
  <c r="N218" i="2"/>
  <c r="N210" i="2"/>
  <c r="N214" i="2"/>
  <c r="N127" i="2"/>
  <c r="N123" i="2"/>
  <c r="N128" i="2"/>
  <c r="N124" i="2"/>
  <c r="N125" i="2"/>
  <c r="N121" i="2"/>
  <c r="N126" i="2"/>
  <c r="N122" i="2"/>
  <c r="N88" i="2"/>
  <c r="N89" i="2"/>
  <c r="N90" i="2"/>
  <c r="N86" i="2"/>
  <c r="N85" i="2"/>
  <c r="N91" i="2"/>
  <c r="N87" i="2"/>
  <c r="N74" i="2"/>
  <c r="N70" i="2"/>
  <c r="N75" i="2"/>
  <c r="N71" i="2"/>
  <c r="N76" i="2"/>
  <c r="N72" i="2"/>
  <c r="N68" i="2"/>
  <c r="N77" i="2"/>
  <c r="N69" i="2"/>
  <c r="N73" i="2"/>
  <c r="N50" i="2"/>
  <c r="N47" i="2"/>
  <c r="N48" i="2"/>
  <c r="N51" i="2"/>
  <c r="N49" i="2"/>
  <c r="N35" i="2"/>
  <c r="N36" i="2"/>
  <c r="N34" i="2"/>
  <c r="N37" i="2"/>
  <c r="N32" i="2"/>
  <c r="N30" i="2"/>
  <c r="N28" i="2"/>
  <c r="N24" i="2"/>
  <c r="N33" i="2"/>
  <c r="N31" i="2"/>
  <c r="N29" i="2"/>
  <c r="N27" i="2"/>
  <c r="N25" i="2"/>
  <c r="N26" i="2"/>
  <c r="O4" i="2"/>
  <c r="O21" i="2" s="1"/>
  <c r="N13" i="2"/>
  <c r="N10" i="2"/>
  <c r="N9" i="2"/>
  <c r="N11" i="2"/>
  <c r="N8" i="2"/>
  <c r="O66" i="2" l="1"/>
  <c r="O65" i="2"/>
  <c r="O64" i="2"/>
  <c r="O63" i="2"/>
  <c r="O61" i="2"/>
  <c r="O62" i="2"/>
  <c r="O256" i="2"/>
  <c r="O255" i="2"/>
  <c r="O104" i="2"/>
  <c r="O103" i="2"/>
  <c r="O105" i="2"/>
  <c r="O15" i="2"/>
  <c r="O318" i="2"/>
  <c r="O323" i="2"/>
  <c r="O328" i="2"/>
  <c r="O317" i="2"/>
  <c r="O320" i="2"/>
  <c r="O322" i="2"/>
  <c r="O327" i="2"/>
  <c r="O329" i="2"/>
  <c r="O330" i="2"/>
  <c r="O319" i="2"/>
  <c r="O321" i="2"/>
  <c r="O316" i="2"/>
  <c r="O325" i="2"/>
  <c r="O326" i="2"/>
  <c r="O310" i="2"/>
  <c r="O309" i="2"/>
  <c r="O311" i="2"/>
  <c r="O312" i="2"/>
  <c r="O324" i="2"/>
  <c r="O313" i="2"/>
  <c r="O314" i="2"/>
  <c r="O315" i="2"/>
  <c r="O307" i="2"/>
  <c r="O267" i="2"/>
  <c r="O254" i="2"/>
  <c r="O19" i="2"/>
  <c r="O332" i="2"/>
  <c r="O252" i="2"/>
  <c r="O253" i="2"/>
  <c r="O17" i="2"/>
  <c r="O279" i="2"/>
  <c r="O278" i="2"/>
  <c r="O304" i="2"/>
  <c r="O300" i="2"/>
  <c r="O296" i="2"/>
  <c r="O303" i="2"/>
  <c r="O299" i="2"/>
  <c r="O306" i="2"/>
  <c r="O302" i="2"/>
  <c r="O298" i="2"/>
  <c r="O294" i="2"/>
  <c r="O295" i="2"/>
  <c r="O293" i="2"/>
  <c r="O289" i="2"/>
  <c r="O292" i="2"/>
  <c r="O288" i="2"/>
  <c r="O284" i="2"/>
  <c r="O305" i="2"/>
  <c r="O301" i="2"/>
  <c r="O290" i="2"/>
  <c r="O283" i="2"/>
  <c r="O287" i="2"/>
  <c r="O276" i="2"/>
  <c r="O275" i="2"/>
  <c r="O271" i="2"/>
  <c r="O282" i="2"/>
  <c r="O273" i="2"/>
  <c r="O297" i="2"/>
  <c r="O274" i="2"/>
  <c r="O270" i="2"/>
  <c r="O291" i="2"/>
  <c r="O286" i="2"/>
  <c r="O285" i="2"/>
  <c r="O277" i="2"/>
  <c r="O272" i="2"/>
  <c r="O280" i="2"/>
  <c r="O269" i="2"/>
  <c r="O204" i="2"/>
  <c r="O200" i="2"/>
  <c r="O196" i="2"/>
  <c r="O207" i="2"/>
  <c r="O203" i="2"/>
  <c r="O206" i="2"/>
  <c r="O202" i="2"/>
  <c r="O198" i="2"/>
  <c r="O205" i="2"/>
  <c r="O201" i="2"/>
  <c r="O197" i="2"/>
  <c r="O192" i="2"/>
  <c r="O195" i="2"/>
  <c r="O191" i="2"/>
  <c r="O185" i="2"/>
  <c r="O184" i="2"/>
  <c r="O194" i="2"/>
  <c r="O190" i="2"/>
  <c r="O187" i="2"/>
  <c r="O186" i="2"/>
  <c r="O183" i="2"/>
  <c r="O193" i="2"/>
  <c r="O189" i="2"/>
  <c r="O188" i="2"/>
  <c r="O182" i="2"/>
  <c r="O181" i="2"/>
  <c r="O168" i="2"/>
  <c r="O164" i="2"/>
  <c r="O160" i="2"/>
  <c r="O156" i="2"/>
  <c r="O199" i="2"/>
  <c r="O167" i="2"/>
  <c r="O163" i="2"/>
  <c r="O159" i="2"/>
  <c r="O155" i="2"/>
  <c r="O152" i="2"/>
  <c r="O166" i="2"/>
  <c r="O165" i="2"/>
  <c r="O162" i="2"/>
  <c r="O161" i="2"/>
  <c r="O158" i="2"/>
  <c r="O157" i="2"/>
  <c r="O150" i="2"/>
  <c r="O146" i="2"/>
  <c r="O142" i="2"/>
  <c r="O153" i="2"/>
  <c r="O149" i="2"/>
  <c r="O145" i="2"/>
  <c r="O148" i="2"/>
  <c r="O151" i="2"/>
  <c r="O147" i="2"/>
  <c r="O144" i="2"/>
  <c r="O143" i="2"/>
  <c r="O154" i="2"/>
  <c r="O141" i="2"/>
  <c r="O180" i="2"/>
  <c r="O251" i="2"/>
  <c r="O250" i="2"/>
  <c r="O229" i="2"/>
  <c r="O236" i="2"/>
  <c r="O228" i="2"/>
  <c r="O249" i="2"/>
  <c r="O248" i="2"/>
  <c r="O231" i="2"/>
  <c r="O230" i="2"/>
  <c r="O227" i="2"/>
  <c r="O232" i="2"/>
  <c r="O246" i="2"/>
  <c r="O244" i="2"/>
  <c r="O247" i="2"/>
  <c r="O239" i="2"/>
  <c r="O238" i="2"/>
  <c r="O237" i="2"/>
  <c r="O242" i="2"/>
  <c r="O240" i="2"/>
  <c r="O234" i="2"/>
  <c r="O233" i="2"/>
  <c r="O245" i="2"/>
  <c r="O241" i="2"/>
  <c r="O235" i="2"/>
  <c r="O243" i="2"/>
  <c r="O226" i="2"/>
  <c r="O224" i="2"/>
  <c r="O223" i="2"/>
  <c r="O225" i="2"/>
  <c r="O112" i="2"/>
  <c r="O110" i="2"/>
  <c r="O108" i="2"/>
  <c r="O106" i="2"/>
  <c r="O101" i="2"/>
  <c r="O99" i="2"/>
  <c r="O111" i="2"/>
  <c r="O109" i="2"/>
  <c r="O107" i="2"/>
  <c r="O102" i="2"/>
  <c r="O100" i="2"/>
  <c r="O97" i="2"/>
  <c r="O98" i="2"/>
  <c r="O96" i="2"/>
  <c r="O83" i="2"/>
  <c r="O82" i="2"/>
  <c r="O59" i="2"/>
  <c r="O57" i="2"/>
  <c r="O60" i="2"/>
  <c r="O58" i="2"/>
  <c r="O38" i="2"/>
  <c r="O56" i="2"/>
  <c r="O177" i="2"/>
  <c r="O173" i="2"/>
  <c r="O178" i="2"/>
  <c r="O174" i="2"/>
  <c r="O170" i="2"/>
  <c r="O179" i="2"/>
  <c r="O175" i="2"/>
  <c r="O171" i="2"/>
  <c r="O176" i="2"/>
  <c r="O172" i="2"/>
  <c r="O138" i="2"/>
  <c r="O134" i="2"/>
  <c r="O139" i="2"/>
  <c r="O135" i="2"/>
  <c r="O131" i="2"/>
  <c r="O140" i="2"/>
  <c r="O136" i="2"/>
  <c r="O132" i="2"/>
  <c r="O137" i="2"/>
  <c r="O133" i="2"/>
  <c r="O281" i="2"/>
  <c r="O220" i="2"/>
  <c r="O221" i="2"/>
  <c r="O222" i="2"/>
  <c r="O219" i="2"/>
  <c r="O93" i="2"/>
  <c r="O94" i="2"/>
  <c r="O95" i="2"/>
  <c r="O92" i="2"/>
  <c r="O79" i="2"/>
  <c r="O80" i="2"/>
  <c r="O81" i="2"/>
  <c r="O78" i="2"/>
  <c r="O53" i="2"/>
  <c r="O54" i="2"/>
  <c r="O55" i="2"/>
  <c r="O52" i="2"/>
  <c r="O264" i="2"/>
  <c r="O261" i="2"/>
  <c r="O265" i="2"/>
  <c r="O262" i="2"/>
  <c r="O258" i="2"/>
  <c r="O266" i="2"/>
  <c r="O259" i="2"/>
  <c r="O263" i="2"/>
  <c r="O260" i="2"/>
  <c r="O216" i="2"/>
  <c r="O212" i="2"/>
  <c r="O217" i="2"/>
  <c r="O213" i="2"/>
  <c r="O209" i="2"/>
  <c r="O218" i="2"/>
  <c r="O214" i="2"/>
  <c r="O210" i="2"/>
  <c r="O211" i="2"/>
  <c r="O215" i="2"/>
  <c r="O128" i="2"/>
  <c r="O124" i="2"/>
  <c r="O127" i="2"/>
  <c r="O125" i="2"/>
  <c r="O121" i="2"/>
  <c r="O126" i="2"/>
  <c r="O122" i="2"/>
  <c r="O123" i="2"/>
  <c r="O89" i="2"/>
  <c r="O91" i="2"/>
  <c r="O90" i="2"/>
  <c r="O87" i="2"/>
  <c r="O85" i="2"/>
  <c r="O88" i="2"/>
  <c r="O86" i="2"/>
  <c r="O75" i="2"/>
  <c r="O71" i="2"/>
  <c r="O76" i="2"/>
  <c r="O72" i="2"/>
  <c r="O68" i="2"/>
  <c r="O77" i="2"/>
  <c r="O73" i="2"/>
  <c r="O69" i="2"/>
  <c r="O70" i="2"/>
  <c r="O74" i="2"/>
  <c r="O48" i="2"/>
  <c r="O51" i="2"/>
  <c r="O49" i="2"/>
  <c r="O50" i="2"/>
  <c r="O47" i="2"/>
  <c r="O36" i="2"/>
  <c r="O34" i="2"/>
  <c r="O37" i="2"/>
  <c r="O35" i="2"/>
  <c r="O32" i="2"/>
  <c r="O30" i="2"/>
  <c r="O28" i="2"/>
  <c r="O26" i="2"/>
  <c r="O24" i="2"/>
  <c r="O33" i="2"/>
  <c r="O31" i="2"/>
  <c r="O29" i="2"/>
  <c r="O27" i="2"/>
  <c r="O25" i="2"/>
  <c r="P4" i="2"/>
  <c r="P21" i="2" s="1"/>
  <c r="O10" i="2"/>
  <c r="O8" i="2"/>
  <c r="O13" i="2"/>
  <c r="O11" i="2"/>
  <c r="O9" i="2"/>
  <c r="P63" i="2" l="1"/>
  <c r="P65" i="2"/>
  <c r="P62" i="2"/>
  <c r="P66" i="2"/>
  <c r="P61" i="2"/>
  <c r="P64" i="2"/>
  <c r="P256" i="2"/>
  <c r="P255" i="2"/>
  <c r="P104" i="2"/>
  <c r="P103" i="2"/>
  <c r="P105" i="2"/>
  <c r="P15" i="2"/>
  <c r="P326" i="2"/>
  <c r="P329" i="2"/>
  <c r="P318" i="2"/>
  <c r="P328" i="2"/>
  <c r="P325" i="2"/>
  <c r="P319" i="2"/>
  <c r="P317" i="2"/>
  <c r="P324" i="2"/>
  <c r="P327" i="2"/>
  <c r="P330" i="2"/>
  <c r="P320" i="2"/>
  <c r="P321" i="2"/>
  <c r="P310" i="2"/>
  <c r="P309" i="2"/>
  <c r="P312" i="2"/>
  <c r="P322" i="2"/>
  <c r="P311" i="2"/>
  <c r="P313" i="2"/>
  <c r="P316" i="2"/>
  <c r="P314" i="2"/>
  <c r="P315" i="2"/>
  <c r="P323" i="2"/>
  <c r="P267" i="2"/>
  <c r="P332" i="2"/>
  <c r="P19" i="2"/>
  <c r="P253" i="2"/>
  <c r="P254" i="2"/>
  <c r="P252" i="2"/>
  <c r="P280" i="2"/>
  <c r="P17" i="2"/>
  <c r="P303" i="2"/>
  <c r="P299" i="2"/>
  <c r="P295" i="2"/>
  <c r="P306" i="2"/>
  <c r="P302" i="2"/>
  <c r="P298" i="2"/>
  <c r="P305" i="2"/>
  <c r="P301" i="2"/>
  <c r="P297" i="2"/>
  <c r="P293" i="2"/>
  <c r="P292" i="2"/>
  <c r="P288" i="2"/>
  <c r="P290" i="2"/>
  <c r="P283" i="2"/>
  <c r="P294" i="2"/>
  <c r="P286" i="2"/>
  <c r="P304" i="2"/>
  <c r="P300" i="2"/>
  <c r="P296" i="2"/>
  <c r="P289" i="2"/>
  <c r="P284" i="2"/>
  <c r="P279" i="2"/>
  <c r="P274" i="2"/>
  <c r="P270" i="2"/>
  <c r="P287" i="2"/>
  <c r="P291" i="2"/>
  <c r="P285" i="2"/>
  <c r="P282" i="2"/>
  <c r="P278" i="2"/>
  <c r="P273" i="2"/>
  <c r="P277" i="2"/>
  <c r="P272" i="2"/>
  <c r="P276" i="2"/>
  <c r="P275" i="2"/>
  <c r="P271" i="2"/>
  <c r="P269" i="2"/>
  <c r="P207" i="2"/>
  <c r="P203" i="2"/>
  <c r="P199" i="2"/>
  <c r="P206" i="2"/>
  <c r="P202" i="2"/>
  <c r="P205" i="2"/>
  <c r="P201" i="2"/>
  <c r="P197" i="2"/>
  <c r="P204" i="2"/>
  <c r="P195" i="2"/>
  <c r="P191" i="2"/>
  <c r="P198" i="2"/>
  <c r="P194" i="2"/>
  <c r="P190" i="2"/>
  <c r="P184" i="2"/>
  <c r="P192" i="2"/>
  <c r="P188" i="2"/>
  <c r="P187" i="2"/>
  <c r="P183" i="2"/>
  <c r="P193" i="2"/>
  <c r="P189" i="2"/>
  <c r="P196" i="2"/>
  <c r="P185" i="2"/>
  <c r="P180" i="2"/>
  <c r="P167" i="2"/>
  <c r="P163" i="2"/>
  <c r="P159" i="2"/>
  <c r="P155" i="2"/>
  <c r="P200" i="2"/>
  <c r="P186" i="2"/>
  <c r="P166" i="2"/>
  <c r="P162" i="2"/>
  <c r="P158" i="2"/>
  <c r="P154" i="2"/>
  <c r="P153" i="2"/>
  <c r="P149" i="2"/>
  <c r="P145" i="2"/>
  <c r="P161" i="2"/>
  <c r="P157" i="2"/>
  <c r="P168" i="2"/>
  <c r="P164" i="2"/>
  <c r="P160" i="2"/>
  <c r="P156" i="2"/>
  <c r="P152" i="2"/>
  <c r="P148" i="2"/>
  <c r="P144" i="2"/>
  <c r="P141" i="2"/>
  <c r="P165" i="2"/>
  <c r="P151" i="2"/>
  <c r="P150" i="2"/>
  <c r="P146" i="2"/>
  <c r="P147" i="2"/>
  <c r="P142" i="2"/>
  <c r="P143" i="2"/>
  <c r="P182" i="2"/>
  <c r="P181" i="2"/>
  <c r="P250" i="2"/>
  <c r="P251" i="2"/>
  <c r="P231" i="2"/>
  <c r="P227" i="2"/>
  <c r="P245" i="2"/>
  <c r="P243" i="2"/>
  <c r="P237" i="2"/>
  <c r="P246" i="2"/>
  <c r="P236" i="2"/>
  <c r="P244" i="2"/>
  <c r="P241" i="2"/>
  <c r="P239" i="2"/>
  <c r="P238" i="2"/>
  <c r="P240" i="2"/>
  <c r="P233" i="2"/>
  <c r="P232" i="2"/>
  <c r="P229" i="2"/>
  <c r="P235" i="2"/>
  <c r="P242" i="2"/>
  <c r="P234" i="2"/>
  <c r="P228" i="2"/>
  <c r="P249" i="2"/>
  <c r="P248" i="2"/>
  <c r="P230" i="2"/>
  <c r="P247" i="2"/>
  <c r="P226" i="2"/>
  <c r="P223" i="2"/>
  <c r="P225" i="2"/>
  <c r="P224" i="2"/>
  <c r="P112" i="2"/>
  <c r="P110" i="2"/>
  <c r="P108" i="2"/>
  <c r="P106" i="2"/>
  <c r="P101" i="2"/>
  <c r="P111" i="2"/>
  <c r="P109" i="2"/>
  <c r="P107" i="2"/>
  <c r="P102" i="2"/>
  <c r="P100" i="2"/>
  <c r="P97" i="2"/>
  <c r="P98" i="2"/>
  <c r="P96" i="2"/>
  <c r="P99" i="2"/>
  <c r="P83" i="2"/>
  <c r="P82" i="2"/>
  <c r="P59" i="2"/>
  <c r="P57" i="2"/>
  <c r="P60" i="2"/>
  <c r="P58" i="2"/>
  <c r="P38" i="2"/>
  <c r="P56" i="2"/>
  <c r="P178" i="2"/>
  <c r="P174" i="2"/>
  <c r="P170" i="2"/>
  <c r="P179" i="2"/>
  <c r="P175" i="2"/>
  <c r="P171" i="2"/>
  <c r="P176" i="2"/>
  <c r="P172" i="2"/>
  <c r="P177" i="2"/>
  <c r="P173" i="2"/>
  <c r="P139" i="2"/>
  <c r="P135" i="2"/>
  <c r="P131" i="2"/>
  <c r="P140" i="2"/>
  <c r="P136" i="2"/>
  <c r="P132" i="2"/>
  <c r="P137" i="2"/>
  <c r="P133" i="2"/>
  <c r="P138" i="2"/>
  <c r="P134" i="2"/>
  <c r="P281" i="2"/>
  <c r="P221" i="2"/>
  <c r="P222" i="2"/>
  <c r="P219" i="2"/>
  <c r="P220" i="2"/>
  <c r="P94" i="2"/>
  <c r="P95" i="2"/>
  <c r="P93" i="2"/>
  <c r="P92" i="2"/>
  <c r="P80" i="2"/>
  <c r="P81" i="2"/>
  <c r="P78" i="2"/>
  <c r="P79" i="2"/>
  <c r="P54" i="2"/>
  <c r="P55" i="2"/>
  <c r="P52" i="2"/>
  <c r="P53" i="2"/>
  <c r="P265" i="2"/>
  <c r="P262" i="2"/>
  <c r="P258" i="2"/>
  <c r="P266" i="2"/>
  <c r="P259" i="2"/>
  <c r="P263" i="2"/>
  <c r="P260" i="2"/>
  <c r="P264" i="2"/>
  <c r="P261" i="2"/>
  <c r="P217" i="2"/>
  <c r="P213" i="2"/>
  <c r="P209" i="2"/>
  <c r="P218" i="2"/>
  <c r="P214" i="2"/>
  <c r="P210" i="2"/>
  <c r="P215" i="2"/>
  <c r="P211" i="2"/>
  <c r="P216" i="2"/>
  <c r="P212" i="2"/>
  <c r="P125" i="2"/>
  <c r="P121" i="2"/>
  <c r="P128" i="2"/>
  <c r="P126" i="2"/>
  <c r="P122" i="2"/>
  <c r="P127" i="2"/>
  <c r="P123" i="2"/>
  <c r="P124" i="2"/>
  <c r="P90" i="2"/>
  <c r="P87" i="2"/>
  <c r="P85" i="2"/>
  <c r="P91" i="2"/>
  <c r="P86" i="2"/>
  <c r="P89" i="2"/>
  <c r="P88" i="2"/>
  <c r="P76" i="2"/>
  <c r="P72" i="2"/>
  <c r="P68" i="2"/>
  <c r="P77" i="2"/>
  <c r="P73" i="2"/>
  <c r="P69" i="2"/>
  <c r="P74" i="2"/>
  <c r="P70" i="2"/>
  <c r="P75" i="2"/>
  <c r="P71" i="2"/>
  <c r="P48" i="2"/>
  <c r="P51" i="2"/>
  <c r="P49" i="2"/>
  <c r="P50" i="2"/>
  <c r="P47" i="2"/>
  <c r="P36" i="2"/>
  <c r="P37" i="2"/>
  <c r="P35" i="2"/>
  <c r="P34" i="2"/>
  <c r="P33" i="2"/>
  <c r="P31" i="2"/>
  <c r="P29" i="2"/>
  <c r="P27" i="2"/>
  <c r="P25" i="2"/>
  <c r="P32" i="2"/>
  <c r="P30" i="2"/>
  <c r="P28" i="2"/>
  <c r="P26" i="2"/>
  <c r="P24" i="2"/>
  <c r="Q4" i="2"/>
  <c r="Q21" i="2" s="1"/>
  <c r="P13" i="2"/>
  <c r="P11" i="2"/>
  <c r="P8" i="2"/>
  <c r="P9" i="2"/>
  <c r="P10" i="2"/>
  <c r="Q64" i="2" l="1"/>
  <c r="Q62" i="2"/>
  <c r="Q63" i="2"/>
  <c r="Q65" i="2"/>
  <c r="Q66" i="2"/>
  <c r="Q61" i="2"/>
  <c r="Q256" i="2"/>
  <c r="Q255" i="2"/>
  <c r="Q105" i="2"/>
  <c r="Q104" i="2"/>
  <c r="Q103" i="2"/>
  <c r="Q15" i="2"/>
  <c r="Q321" i="2"/>
  <c r="Q329" i="2"/>
  <c r="Q324" i="2"/>
  <c r="Q326" i="2"/>
  <c r="Q323" i="2"/>
  <c r="Q320" i="2"/>
  <c r="Q328" i="2"/>
  <c r="Q325" i="2"/>
  <c r="Q327" i="2"/>
  <c r="Q322" i="2"/>
  <c r="Q330" i="2"/>
  <c r="Q310" i="2"/>
  <c r="Q309" i="2"/>
  <c r="Q319" i="2"/>
  <c r="Q313" i="2"/>
  <c r="Q311" i="2"/>
  <c r="Q318" i="2"/>
  <c r="Q312" i="2"/>
  <c r="Q317" i="2"/>
  <c r="Q314" i="2"/>
  <c r="Q316" i="2"/>
  <c r="Q315" i="2"/>
  <c r="Q307" i="2"/>
  <c r="Q267" i="2"/>
  <c r="Q254" i="2"/>
  <c r="Q19" i="2"/>
  <c r="Q332" i="2"/>
  <c r="Q252" i="2"/>
  <c r="Q253" i="2"/>
  <c r="Q17" i="2"/>
  <c r="Q306" i="2"/>
  <c r="Q302" i="2"/>
  <c r="Q298" i="2"/>
  <c r="Q305" i="2"/>
  <c r="Q301" i="2"/>
  <c r="Q304" i="2"/>
  <c r="Q300" i="2"/>
  <c r="Q296" i="2"/>
  <c r="Q295" i="2"/>
  <c r="Q291" i="2"/>
  <c r="Q287" i="2"/>
  <c r="Q294" i="2"/>
  <c r="Q286" i="2"/>
  <c r="Q289" i="2"/>
  <c r="Q285" i="2"/>
  <c r="Q293" i="2"/>
  <c r="Q288" i="2"/>
  <c r="Q282" i="2"/>
  <c r="Q278" i="2"/>
  <c r="Q273" i="2"/>
  <c r="Q280" i="2"/>
  <c r="Q284" i="2"/>
  <c r="Q290" i="2"/>
  <c r="Q277" i="2"/>
  <c r="Q272" i="2"/>
  <c r="Q271" i="2"/>
  <c r="Q303" i="2"/>
  <c r="Q299" i="2"/>
  <c r="Q297" i="2"/>
  <c r="Q292" i="2"/>
  <c r="Q283" i="2"/>
  <c r="Q276" i="2"/>
  <c r="Q275" i="2"/>
  <c r="Q279" i="2"/>
  <c r="Q274" i="2"/>
  <c r="Q270" i="2"/>
  <c r="Q269" i="2"/>
  <c r="Q206" i="2"/>
  <c r="Q202" i="2"/>
  <c r="Q198" i="2"/>
  <c r="Q205" i="2"/>
  <c r="Q201" i="2"/>
  <c r="Q204" i="2"/>
  <c r="Q200" i="2"/>
  <c r="Q196" i="2"/>
  <c r="Q194" i="2"/>
  <c r="Q190" i="2"/>
  <c r="Q199" i="2"/>
  <c r="Q193" i="2"/>
  <c r="Q189" i="2"/>
  <c r="Q192" i="2"/>
  <c r="Q188" i="2"/>
  <c r="Q187" i="2"/>
  <c r="Q183" i="2"/>
  <c r="Q207" i="2"/>
  <c r="Q203" i="2"/>
  <c r="Q186" i="2"/>
  <c r="Q195" i="2"/>
  <c r="Q191" i="2"/>
  <c r="Q184" i="2"/>
  <c r="Q182" i="2"/>
  <c r="Q181" i="2"/>
  <c r="Q197" i="2"/>
  <c r="Q185" i="2"/>
  <c r="Q180" i="2"/>
  <c r="Q166" i="2"/>
  <c r="Q162" i="2"/>
  <c r="Q158" i="2"/>
  <c r="Q154" i="2"/>
  <c r="Q165" i="2"/>
  <c r="Q161" i="2"/>
  <c r="Q157" i="2"/>
  <c r="Q167" i="2"/>
  <c r="Q163" i="2"/>
  <c r="Q159" i="2"/>
  <c r="Q155" i="2"/>
  <c r="Q168" i="2"/>
  <c r="Q164" i="2"/>
  <c r="Q160" i="2"/>
  <c r="Q156" i="2"/>
  <c r="Q152" i="2"/>
  <c r="Q148" i="2"/>
  <c r="Q144" i="2"/>
  <c r="Q141" i="2"/>
  <c r="Q151" i="2"/>
  <c r="Q147" i="2"/>
  <c r="Q150" i="2"/>
  <c r="Q142" i="2"/>
  <c r="Q153" i="2"/>
  <c r="Q149" i="2"/>
  <c r="Q143" i="2"/>
  <c r="Q145" i="2"/>
  <c r="Q146" i="2"/>
  <c r="Q251" i="2"/>
  <c r="Q250" i="2"/>
  <c r="Q227" i="2"/>
  <c r="Q240" i="2"/>
  <c r="Q237" i="2"/>
  <c r="Q232" i="2"/>
  <c r="Q228" i="2"/>
  <c r="Q230" i="2"/>
  <c r="Q238" i="2"/>
  <c r="Q244" i="2"/>
  <c r="Q231" i="2"/>
  <c r="Q233" i="2"/>
  <c r="Q249" i="2"/>
  <c r="Q234" i="2"/>
  <c r="Q239" i="2"/>
  <c r="Q248" i="2"/>
  <c r="Q247" i="2"/>
  <c r="Q246" i="2"/>
  <c r="Q229" i="2"/>
  <c r="Q243" i="2"/>
  <c r="Q241" i="2"/>
  <c r="Q236" i="2"/>
  <c r="Q242" i="2"/>
  <c r="Q245" i="2"/>
  <c r="Q235" i="2"/>
  <c r="Q226" i="2"/>
  <c r="Q224" i="2"/>
  <c r="Q225" i="2"/>
  <c r="Q223" i="2"/>
  <c r="Q111" i="2"/>
  <c r="Q109" i="2"/>
  <c r="Q107" i="2"/>
  <c r="Q102" i="2"/>
  <c r="Q100" i="2"/>
  <c r="Q112" i="2"/>
  <c r="Q110" i="2"/>
  <c r="Q108" i="2"/>
  <c r="Q106" i="2"/>
  <c r="Q101" i="2"/>
  <c r="Q99" i="2"/>
  <c r="Q98" i="2"/>
  <c r="Q96" i="2"/>
  <c r="Q97" i="2"/>
  <c r="Q82" i="2"/>
  <c r="Q83" i="2"/>
  <c r="Q60" i="2"/>
  <c r="Q58" i="2"/>
  <c r="Q59" i="2"/>
  <c r="Q57" i="2"/>
  <c r="Q38" i="2"/>
  <c r="Q56" i="2"/>
  <c r="Q179" i="2"/>
  <c r="Q175" i="2"/>
  <c r="Q171" i="2"/>
  <c r="Q176" i="2"/>
  <c r="Q172" i="2"/>
  <c r="Q177" i="2"/>
  <c r="Q173" i="2"/>
  <c r="Q178" i="2"/>
  <c r="Q170" i="2"/>
  <c r="Q174" i="2"/>
  <c r="Q140" i="2"/>
  <c r="Q136" i="2"/>
  <c r="Q132" i="2"/>
  <c r="Q137" i="2"/>
  <c r="Q133" i="2"/>
  <c r="Q138" i="2"/>
  <c r="Q134" i="2"/>
  <c r="Q131" i="2"/>
  <c r="Q139" i="2"/>
  <c r="Q135" i="2"/>
  <c r="Q281" i="2"/>
  <c r="Q222" i="2"/>
  <c r="Q219" i="2"/>
  <c r="Q220" i="2"/>
  <c r="Q221" i="2"/>
  <c r="Q95" i="2"/>
  <c r="Q92" i="2"/>
  <c r="Q94" i="2"/>
  <c r="Q93" i="2"/>
  <c r="Q81" i="2"/>
  <c r="Q78" i="2"/>
  <c r="Q79" i="2"/>
  <c r="Q80" i="2"/>
  <c r="Q55" i="2"/>
  <c r="Q52" i="2"/>
  <c r="Q53" i="2"/>
  <c r="Q54" i="2"/>
  <c r="Q266" i="2"/>
  <c r="Q259" i="2"/>
  <c r="Q263" i="2"/>
  <c r="Q260" i="2"/>
  <c r="Q264" i="2"/>
  <c r="Q261" i="2"/>
  <c r="Q258" i="2"/>
  <c r="Q265" i="2"/>
  <c r="Q262" i="2"/>
  <c r="Q218" i="2"/>
  <c r="Q214" i="2"/>
  <c r="Q210" i="2"/>
  <c r="Q215" i="2"/>
  <c r="Q211" i="2"/>
  <c r="Q217" i="2"/>
  <c r="Q216" i="2"/>
  <c r="Q212" i="2"/>
  <c r="Q213" i="2"/>
  <c r="Q209" i="2"/>
  <c r="Q126" i="2"/>
  <c r="Q122" i="2"/>
  <c r="Q127" i="2"/>
  <c r="Q123" i="2"/>
  <c r="Q128" i="2"/>
  <c r="Q124" i="2"/>
  <c r="Q121" i="2"/>
  <c r="Q125" i="2"/>
  <c r="Q91" i="2"/>
  <c r="Q86" i="2"/>
  <c r="Q88" i="2"/>
  <c r="Q89" i="2"/>
  <c r="Q87" i="2"/>
  <c r="Q90" i="2"/>
  <c r="Q85" i="2"/>
  <c r="Q77" i="2"/>
  <c r="Q73" i="2"/>
  <c r="Q69" i="2"/>
  <c r="Q74" i="2"/>
  <c r="Q70" i="2"/>
  <c r="Q75" i="2"/>
  <c r="Q71" i="2"/>
  <c r="Q76" i="2"/>
  <c r="Q72" i="2"/>
  <c r="Q68" i="2"/>
  <c r="Q51" i="2"/>
  <c r="Q49" i="2"/>
  <c r="Q50" i="2"/>
  <c r="Q47" i="2"/>
  <c r="Q48" i="2"/>
  <c r="Q37" i="2"/>
  <c r="Q35" i="2"/>
  <c r="Q36" i="2"/>
  <c r="Q34" i="2"/>
  <c r="Q33" i="2"/>
  <c r="Q31" i="2"/>
  <c r="Q29" i="2"/>
  <c r="Q27" i="2"/>
  <c r="Q25" i="2"/>
  <c r="Q32" i="2"/>
  <c r="Q30" i="2"/>
  <c r="Q28" i="2"/>
  <c r="Q26" i="2"/>
  <c r="Q24" i="2"/>
  <c r="R4" i="2"/>
  <c r="R21" i="2" s="1"/>
  <c r="Q11" i="2"/>
  <c r="Q9" i="2"/>
  <c r="Q10" i="2"/>
  <c r="Q8" i="2"/>
  <c r="Q13" i="2"/>
  <c r="R65" i="2" l="1"/>
  <c r="R64" i="2"/>
  <c r="R66" i="2"/>
  <c r="R63" i="2"/>
  <c r="R62" i="2"/>
  <c r="R61" i="2"/>
  <c r="R256" i="2"/>
  <c r="R255" i="2"/>
  <c r="R105" i="2"/>
  <c r="R103" i="2"/>
  <c r="R104" i="2"/>
  <c r="R15" i="2"/>
  <c r="R330" i="2"/>
  <c r="R324" i="2"/>
  <c r="R327" i="2"/>
  <c r="R321" i="2"/>
  <c r="R329" i="2"/>
  <c r="R323" i="2"/>
  <c r="R322" i="2"/>
  <c r="R318" i="2"/>
  <c r="R326" i="2"/>
  <c r="R320" i="2"/>
  <c r="R328" i="2"/>
  <c r="R317" i="2"/>
  <c r="R325" i="2"/>
  <c r="R319" i="2"/>
  <c r="R311" i="2"/>
  <c r="R312" i="2"/>
  <c r="R313" i="2"/>
  <c r="R314" i="2"/>
  <c r="R309" i="2"/>
  <c r="R315" i="2"/>
  <c r="R316" i="2"/>
  <c r="R310" i="2"/>
  <c r="R307" i="2"/>
  <c r="R267" i="2"/>
  <c r="R254" i="2"/>
  <c r="R332" i="2"/>
  <c r="R19" i="2"/>
  <c r="R252" i="2"/>
  <c r="R253" i="2"/>
  <c r="R17" i="2"/>
  <c r="R294" i="2"/>
  <c r="R293" i="2"/>
  <c r="R269" i="2"/>
  <c r="R270" i="2"/>
  <c r="R305" i="2"/>
  <c r="R301" i="2"/>
  <c r="R297" i="2"/>
  <c r="R304" i="2"/>
  <c r="R300" i="2"/>
  <c r="R303" i="2"/>
  <c r="R299" i="2"/>
  <c r="R295" i="2"/>
  <c r="R296" i="2"/>
  <c r="R290" i="2"/>
  <c r="R289" i="2"/>
  <c r="R285" i="2"/>
  <c r="R291" i="2"/>
  <c r="R287" i="2"/>
  <c r="R284" i="2"/>
  <c r="R277" i="2"/>
  <c r="R272" i="2"/>
  <c r="R288" i="2"/>
  <c r="R292" i="2"/>
  <c r="R286" i="2"/>
  <c r="R283" i="2"/>
  <c r="R280" i="2"/>
  <c r="R276" i="2"/>
  <c r="R275" i="2"/>
  <c r="R271" i="2"/>
  <c r="R279" i="2"/>
  <c r="R274" i="2"/>
  <c r="R306" i="2"/>
  <c r="R302" i="2"/>
  <c r="R298" i="2"/>
  <c r="R282" i="2"/>
  <c r="R278" i="2"/>
  <c r="R273" i="2"/>
  <c r="R205" i="2"/>
  <c r="R201" i="2"/>
  <c r="R197" i="2"/>
  <c r="R204" i="2"/>
  <c r="R207" i="2"/>
  <c r="R203" i="2"/>
  <c r="R199" i="2"/>
  <c r="R198" i="2"/>
  <c r="R193" i="2"/>
  <c r="R189" i="2"/>
  <c r="R192" i="2"/>
  <c r="R188" i="2"/>
  <c r="R186" i="2"/>
  <c r="R200" i="2"/>
  <c r="R196" i="2"/>
  <c r="R185" i="2"/>
  <c r="R206" i="2"/>
  <c r="R202" i="2"/>
  <c r="R180" i="2"/>
  <c r="R165" i="2"/>
  <c r="R161" i="2"/>
  <c r="R157" i="2"/>
  <c r="R191" i="2"/>
  <c r="R190" i="2"/>
  <c r="R187" i="2"/>
  <c r="R184" i="2"/>
  <c r="R183" i="2"/>
  <c r="R182" i="2"/>
  <c r="R181" i="2"/>
  <c r="R168" i="2"/>
  <c r="R164" i="2"/>
  <c r="R160" i="2"/>
  <c r="R167" i="2"/>
  <c r="R166" i="2"/>
  <c r="R163" i="2"/>
  <c r="R162" i="2"/>
  <c r="R159" i="2"/>
  <c r="R153" i="2"/>
  <c r="R151" i="2"/>
  <c r="R147" i="2"/>
  <c r="R154" i="2"/>
  <c r="R149" i="2"/>
  <c r="R150" i="2"/>
  <c r="R146" i="2"/>
  <c r="R143" i="2"/>
  <c r="R158" i="2"/>
  <c r="R152" i="2"/>
  <c r="R148" i="2"/>
  <c r="R145" i="2"/>
  <c r="R144" i="2"/>
  <c r="R141" i="2"/>
  <c r="R142" i="2"/>
  <c r="R155" i="2"/>
  <c r="R156" i="2"/>
  <c r="R195" i="2"/>
  <c r="R194" i="2"/>
  <c r="R250" i="2"/>
  <c r="R251" i="2"/>
  <c r="R237" i="2"/>
  <c r="R230" i="2"/>
  <c r="R249" i="2"/>
  <c r="R232" i="2"/>
  <c r="R242" i="2"/>
  <c r="R228" i="2"/>
  <c r="R239" i="2"/>
  <c r="R247" i="2"/>
  <c r="R245" i="2"/>
  <c r="R240" i="2"/>
  <c r="R238" i="2"/>
  <c r="R227" i="2"/>
  <c r="R243" i="2"/>
  <c r="R241" i="2"/>
  <c r="R235" i="2"/>
  <c r="R234" i="2"/>
  <c r="R231" i="2"/>
  <c r="R236" i="2"/>
  <c r="R246" i="2"/>
  <c r="R233" i="2"/>
  <c r="R244" i="2"/>
  <c r="R229" i="2"/>
  <c r="R248" i="2"/>
  <c r="R226" i="2"/>
  <c r="R225" i="2"/>
  <c r="R223" i="2"/>
  <c r="R224" i="2"/>
  <c r="R111" i="2"/>
  <c r="R109" i="2"/>
  <c r="R107" i="2"/>
  <c r="R102" i="2"/>
  <c r="R112" i="2"/>
  <c r="R110" i="2"/>
  <c r="R108" i="2"/>
  <c r="R106" i="2"/>
  <c r="R101" i="2"/>
  <c r="R98" i="2"/>
  <c r="R96" i="2"/>
  <c r="R99" i="2"/>
  <c r="R97" i="2"/>
  <c r="R100" i="2"/>
  <c r="R82" i="2"/>
  <c r="R83" i="2"/>
  <c r="R58" i="2"/>
  <c r="R59" i="2"/>
  <c r="R57" i="2"/>
  <c r="R60" i="2"/>
  <c r="R38" i="2"/>
  <c r="R56" i="2"/>
  <c r="R176" i="2"/>
  <c r="R172" i="2"/>
  <c r="R177" i="2"/>
  <c r="R173" i="2"/>
  <c r="R178" i="2"/>
  <c r="R174" i="2"/>
  <c r="R170" i="2"/>
  <c r="R179" i="2"/>
  <c r="R175" i="2"/>
  <c r="R171" i="2"/>
  <c r="R137" i="2"/>
  <c r="R133" i="2"/>
  <c r="R138" i="2"/>
  <c r="R134" i="2"/>
  <c r="R139" i="2"/>
  <c r="R135" i="2"/>
  <c r="R131" i="2"/>
  <c r="R140" i="2"/>
  <c r="R136" i="2"/>
  <c r="R132" i="2"/>
  <c r="R281" i="2"/>
  <c r="R219" i="2"/>
  <c r="R220" i="2"/>
  <c r="R221" i="2"/>
  <c r="R222" i="2"/>
  <c r="R92" i="2"/>
  <c r="R93" i="2"/>
  <c r="R95" i="2"/>
  <c r="R94" i="2"/>
  <c r="R78" i="2"/>
  <c r="R79" i="2"/>
  <c r="R80" i="2"/>
  <c r="R81" i="2"/>
  <c r="R52" i="2"/>
  <c r="R53" i="2"/>
  <c r="R54" i="2"/>
  <c r="R55" i="2"/>
  <c r="R263" i="2"/>
  <c r="R260" i="2"/>
  <c r="R264" i="2"/>
  <c r="R261" i="2"/>
  <c r="R265" i="2"/>
  <c r="R262" i="2"/>
  <c r="R258" i="2"/>
  <c r="R266" i="2"/>
  <c r="R259" i="2"/>
  <c r="R215" i="2"/>
  <c r="R211" i="2"/>
  <c r="R216" i="2"/>
  <c r="R212" i="2"/>
  <c r="R218" i="2"/>
  <c r="R217" i="2"/>
  <c r="R213" i="2"/>
  <c r="R209" i="2"/>
  <c r="R214" i="2"/>
  <c r="R210" i="2"/>
  <c r="R127" i="2"/>
  <c r="R123" i="2"/>
  <c r="R126" i="2"/>
  <c r="R128" i="2"/>
  <c r="R124" i="2"/>
  <c r="R125" i="2"/>
  <c r="R121" i="2"/>
  <c r="R122" i="2"/>
  <c r="R88" i="2"/>
  <c r="R90" i="2"/>
  <c r="R89" i="2"/>
  <c r="R87" i="2"/>
  <c r="R91" i="2"/>
  <c r="R86" i="2"/>
  <c r="R85" i="2"/>
  <c r="R74" i="2"/>
  <c r="R70" i="2"/>
  <c r="R75" i="2"/>
  <c r="R71" i="2"/>
  <c r="R76" i="2"/>
  <c r="R72" i="2"/>
  <c r="R68" i="2"/>
  <c r="R77" i="2"/>
  <c r="R69" i="2"/>
  <c r="R73" i="2"/>
  <c r="R50" i="2"/>
  <c r="R47" i="2"/>
  <c r="R48" i="2"/>
  <c r="R51" i="2"/>
  <c r="R49" i="2"/>
  <c r="R36" i="2"/>
  <c r="R34" i="2"/>
  <c r="R37" i="2"/>
  <c r="R35" i="2"/>
  <c r="R32" i="2"/>
  <c r="R30" i="2"/>
  <c r="R28" i="2"/>
  <c r="R33" i="2"/>
  <c r="R31" i="2"/>
  <c r="R29" i="2"/>
  <c r="R27" i="2"/>
  <c r="R26" i="2"/>
  <c r="R24" i="2"/>
  <c r="R25" i="2"/>
  <c r="S4" i="2"/>
  <c r="S21" i="2" s="1"/>
  <c r="R13" i="2"/>
  <c r="R8" i="2"/>
  <c r="R11" i="2"/>
  <c r="R9" i="2"/>
  <c r="R10" i="2"/>
  <c r="S63" i="2" l="1"/>
  <c r="S66" i="2"/>
  <c r="S65" i="2"/>
  <c r="S64" i="2"/>
  <c r="S62" i="2"/>
  <c r="S61" i="2"/>
  <c r="S256" i="2"/>
  <c r="S255" i="2"/>
  <c r="S105" i="2"/>
  <c r="S103" i="2"/>
  <c r="S104" i="2"/>
  <c r="S15" i="2"/>
  <c r="S319" i="2"/>
  <c r="S327" i="2"/>
  <c r="S322" i="2"/>
  <c r="S330" i="2"/>
  <c r="S324" i="2"/>
  <c r="S318" i="2"/>
  <c r="S321" i="2"/>
  <c r="S329" i="2"/>
  <c r="S326" i="2"/>
  <c r="S317" i="2"/>
  <c r="S323" i="2"/>
  <c r="S328" i="2"/>
  <c r="S325" i="2"/>
  <c r="S320" i="2"/>
  <c r="S312" i="2"/>
  <c r="S310" i="2"/>
  <c r="S311" i="2"/>
  <c r="S313" i="2"/>
  <c r="S315" i="2"/>
  <c r="S314" i="2"/>
  <c r="S316" i="2"/>
  <c r="S309" i="2"/>
  <c r="S307" i="2"/>
  <c r="S267" i="2"/>
  <c r="S254" i="2"/>
  <c r="S332" i="2"/>
  <c r="S19" i="2"/>
  <c r="S252" i="2"/>
  <c r="S253" i="2"/>
  <c r="S17" i="2"/>
  <c r="S272" i="2"/>
  <c r="S282" i="2"/>
  <c r="S295" i="2"/>
  <c r="S271" i="2"/>
  <c r="S304" i="2"/>
  <c r="S300" i="2"/>
  <c r="S296" i="2"/>
  <c r="S303" i="2"/>
  <c r="S299" i="2"/>
  <c r="S306" i="2"/>
  <c r="S302" i="2"/>
  <c r="S298" i="2"/>
  <c r="S297" i="2"/>
  <c r="S294" i="2"/>
  <c r="S289" i="2"/>
  <c r="S305" i="2"/>
  <c r="S301" i="2"/>
  <c r="S291" i="2"/>
  <c r="S287" i="2"/>
  <c r="S284" i="2"/>
  <c r="S292" i="2"/>
  <c r="S288" i="2"/>
  <c r="S283" i="2"/>
  <c r="S290" i="2"/>
  <c r="S286" i="2"/>
  <c r="S285" i="2"/>
  <c r="S280" i="2"/>
  <c r="S276" i="2"/>
  <c r="S275" i="2"/>
  <c r="S270" i="2"/>
  <c r="S293" i="2"/>
  <c r="S279" i="2"/>
  <c r="S274" i="2"/>
  <c r="S273" i="2"/>
  <c r="S278" i="2"/>
  <c r="S277" i="2"/>
  <c r="S269" i="2"/>
  <c r="S204" i="2"/>
  <c r="S200" i="2"/>
  <c r="S207" i="2"/>
  <c r="S203" i="2"/>
  <c r="S206" i="2"/>
  <c r="S202" i="2"/>
  <c r="S198" i="2"/>
  <c r="S199" i="2"/>
  <c r="S192" i="2"/>
  <c r="S188" i="2"/>
  <c r="S191" i="2"/>
  <c r="S185" i="2"/>
  <c r="S182" i="2"/>
  <c r="S197" i="2"/>
  <c r="S193" i="2"/>
  <c r="S190" i="2"/>
  <c r="S189" i="2"/>
  <c r="S184" i="2"/>
  <c r="S187" i="2"/>
  <c r="S186" i="2"/>
  <c r="S181" i="2"/>
  <c r="S168" i="2"/>
  <c r="S164" i="2"/>
  <c r="S160" i="2"/>
  <c r="S205" i="2"/>
  <c r="S201" i="2"/>
  <c r="S195" i="2"/>
  <c r="S194" i="2"/>
  <c r="S180" i="2"/>
  <c r="S167" i="2"/>
  <c r="S163" i="2"/>
  <c r="S159" i="2"/>
  <c r="S156" i="2"/>
  <c r="S148" i="2"/>
  <c r="S150" i="2"/>
  <c r="S146" i="2"/>
  <c r="S143" i="2"/>
  <c r="S152" i="2"/>
  <c r="S166" i="2"/>
  <c r="S165" i="2"/>
  <c r="S162" i="2"/>
  <c r="S161" i="2"/>
  <c r="S158" i="2"/>
  <c r="S154" i="2"/>
  <c r="S153" i="2"/>
  <c r="S149" i="2"/>
  <c r="S145" i="2"/>
  <c r="S142" i="2"/>
  <c r="S155" i="2"/>
  <c r="S147" i="2"/>
  <c r="S151" i="2"/>
  <c r="S141" i="2"/>
  <c r="S144" i="2"/>
  <c r="S157" i="2"/>
  <c r="S196" i="2"/>
  <c r="S183" i="2"/>
  <c r="S250" i="2"/>
  <c r="S251" i="2"/>
  <c r="S228" i="2"/>
  <c r="S232" i="2"/>
  <c r="S230" i="2"/>
  <c r="S236" i="2"/>
  <c r="S246" i="2"/>
  <c r="S244" i="2"/>
  <c r="S238" i="2"/>
  <c r="S237" i="2"/>
  <c r="S247" i="2"/>
  <c r="S227" i="2"/>
  <c r="S242" i="2"/>
  <c r="S240" i="2"/>
  <c r="S241" i="2"/>
  <c r="S234" i="2"/>
  <c r="S239" i="2"/>
  <c r="S233" i="2"/>
  <c r="S245" i="2"/>
  <c r="S243" i="2"/>
  <c r="S235" i="2"/>
  <c r="S249" i="2"/>
  <c r="S248" i="2"/>
  <c r="S229" i="2"/>
  <c r="S231" i="2"/>
  <c r="S226" i="2"/>
  <c r="S224" i="2"/>
  <c r="S223" i="2"/>
  <c r="S225" i="2"/>
  <c r="S112" i="2"/>
  <c r="S110" i="2"/>
  <c r="S108" i="2"/>
  <c r="S106" i="2"/>
  <c r="S101" i="2"/>
  <c r="S99" i="2"/>
  <c r="S111" i="2"/>
  <c r="S109" i="2"/>
  <c r="S107" i="2"/>
  <c r="S102" i="2"/>
  <c r="S100" i="2"/>
  <c r="S97" i="2"/>
  <c r="S98" i="2"/>
  <c r="S96" i="2"/>
  <c r="S83" i="2"/>
  <c r="S82" i="2"/>
  <c r="S59" i="2"/>
  <c r="S57" i="2"/>
  <c r="S60" i="2"/>
  <c r="S58" i="2"/>
  <c r="S38" i="2"/>
  <c r="S56" i="2"/>
  <c r="S177" i="2"/>
  <c r="S173" i="2"/>
  <c r="S178" i="2"/>
  <c r="S174" i="2"/>
  <c r="S170" i="2"/>
  <c r="S179" i="2"/>
  <c r="S175" i="2"/>
  <c r="S171" i="2"/>
  <c r="S176" i="2"/>
  <c r="S172" i="2"/>
  <c r="S138" i="2"/>
  <c r="S134" i="2"/>
  <c r="S139" i="2"/>
  <c r="S135" i="2"/>
  <c r="S131" i="2"/>
  <c r="S140" i="2"/>
  <c r="S136" i="2"/>
  <c r="S132" i="2"/>
  <c r="S137" i="2"/>
  <c r="S133" i="2"/>
  <c r="S281" i="2"/>
  <c r="S220" i="2"/>
  <c r="S221" i="2"/>
  <c r="S222" i="2"/>
  <c r="S219" i="2"/>
  <c r="S93" i="2"/>
  <c r="S94" i="2"/>
  <c r="S92" i="2"/>
  <c r="S95" i="2"/>
  <c r="S79" i="2"/>
  <c r="S80" i="2"/>
  <c r="S81" i="2"/>
  <c r="S78" i="2"/>
  <c r="S53" i="2"/>
  <c r="S54" i="2"/>
  <c r="S55" i="2"/>
  <c r="S52" i="2"/>
  <c r="S264" i="2"/>
  <c r="S261" i="2"/>
  <c r="S265" i="2"/>
  <c r="S262" i="2"/>
  <c r="S258" i="2"/>
  <c r="S266" i="2"/>
  <c r="S259" i="2"/>
  <c r="S263" i="2"/>
  <c r="S260" i="2"/>
  <c r="S216" i="2"/>
  <c r="S212" i="2"/>
  <c r="S215" i="2"/>
  <c r="S217" i="2"/>
  <c r="S213" i="2"/>
  <c r="S209" i="2"/>
  <c r="S218" i="2"/>
  <c r="S214" i="2"/>
  <c r="S210" i="2"/>
  <c r="S211" i="2"/>
  <c r="S128" i="2"/>
  <c r="S124" i="2"/>
  <c r="S125" i="2"/>
  <c r="S121" i="2"/>
  <c r="S127" i="2"/>
  <c r="S126" i="2"/>
  <c r="S122" i="2"/>
  <c r="S123" i="2"/>
  <c r="S89" i="2"/>
  <c r="S90" i="2"/>
  <c r="S87" i="2"/>
  <c r="S85" i="2"/>
  <c r="S91" i="2"/>
  <c r="S88" i="2"/>
  <c r="S86" i="2"/>
  <c r="S75" i="2"/>
  <c r="S71" i="2"/>
  <c r="S76" i="2"/>
  <c r="S72" i="2"/>
  <c r="S68" i="2"/>
  <c r="S77" i="2"/>
  <c r="S73" i="2"/>
  <c r="S69" i="2"/>
  <c r="S74" i="2"/>
  <c r="S70" i="2"/>
  <c r="S48" i="2"/>
  <c r="S51" i="2"/>
  <c r="S49" i="2"/>
  <c r="S50" i="2"/>
  <c r="S47" i="2"/>
  <c r="S36" i="2"/>
  <c r="S34" i="2"/>
  <c r="S37" i="2"/>
  <c r="S35" i="2"/>
  <c r="S32" i="2"/>
  <c r="S30" i="2"/>
  <c r="S28" i="2"/>
  <c r="S26" i="2"/>
  <c r="S24" i="2"/>
  <c r="S33" i="2"/>
  <c r="S31" i="2"/>
  <c r="S29" i="2"/>
  <c r="S27" i="2"/>
  <c r="S25" i="2"/>
  <c r="T4" i="2"/>
  <c r="T21" i="2" s="1"/>
  <c r="S10" i="2"/>
  <c r="S8" i="2"/>
  <c r="S13" i="2"/>
  <c r="S11" i="2"/>
  <c r="S9" i="2"/>
  <c r="T62" i="2" l="1"/>
  <c r="T66" i="2"/>
  <c r="T64" i="2"/>
  <c r="T65" i="2"/>
  <c r="T61" i="2"/>
  <c r="T63" i="2"/>
  <c r="T255" i="2"/>
  <c r="T256" i="2"/>
  <c r="T104" i="2"/>
  <c r="T105" i="2"/>
  <c r="T103" i="2"/>
  <c r="T15" i="2"/>
  <c r="T322" i="2"/>
  <c r="T325" i="2"/>
  <c r="T319" i="2"/>
  <c r="T327" i="2"/>
  <c r="T330" i="2"/>
  <c r="T324" i="2"/>
  <c r="T321" i="2"/>
  <c r="T329" i="2"/>
  <c r="T320" i="2"/>
  <c r="T318" i="2"/>
  <c r="T326" i="2"/>
  <c r="T328" i="2"/>
  <c r="T323" i="2"/>
  <c r="T317" i="2"/>
  <c r="T313" i="2"/>
  <c r="T314" i="2"/>
  <c r="T312" i="2"/>
  <c r="T315" i="2"/>
  <c r="T316" i="2"/>
  <c r="T311" i="2"/>
  <c r="T310" i="2"/>
  <c r="T309" i="2"/>
  <c r="T307" i="2"/>
  <c r="T267" i="2"/>
  <c r="T254" i="2"/>
  <c r="T332" i="2"/>
  <c r="T19" i="2"/>
  <c r="T252" i="2"/>
  <c r="T253" i="2"/>
  <c r="T17" i="2"/>
  <c r="T297" i="2"/>
  <c r="T296" i="2"/>
  <c r="T283" i="2"/>
  <c r="T273" i="2"/>
  <c r="T303" i="2"/>
  <c r="T299" i="2"/>
  <c r="T306" i="2"/>
  <c r="T302" i="2"/>
  <c r="T298" i="2"/>
  <c r="T305" i="2"/>
  <c r="T301" i="2"/>
  <c r="T294" i="2"/>
  <c r="T293" i="2"/>
  <c r="T292" i="2"/>
  <c r="T288" i="2"/>
  <c r="T304" i="2"/>
  <c r="T300" i="2"/>
  <c r="T290" i="2"/>
  <c r="T286" i="2"/>
  <c r="T291" i="2"/>
  <c r="T279" i="2"/>
  <c r="T274" i="2"/>
  <c r="T271" i="2"/>
  <c r="T277" i="2"/>
  <c r="T295" i="2"/>
  <c r="T278" i="2"/>
  <c r="T270" i="2"/>
  <c r="T285" i="2"/>
  <c r="T287" i="2"/>
  <c r="T284" i="2"/>
  <c r="T282" i="2"/>
  <c r="T289" i="2"/>
  <c r="T280" i="2"/>
  <c r="T276" i="2"/>
  <c r="T275" i="2"/>
  <c r="T272" i="2"/>
  <c r="T269" i="2"/>
  <c r="T207" i="2"/>
  <c r="T203" i="2"/>
  <c r="T199" i="2"/>
  <c r="T196" i="2"/>
  <c r="T206" i="2"/>
  <c r="T202" i="2"/>
  <c r="T205" i="2"/>
  <c r="T201" i="2"/>
  <c r="T191" i="2"/>
  <c r="T200" i="2"/>
  <c r="T195" i="2"/>
  <c r="T190" i="2"/>
  <c r="T204" i="2"/>
  <c r="T193" i="2"/>
  <c r="T189" i="2"/>
  <c r="T194" i="2"/>
  <c r="T187" i="2"/>
  <c r="T192" i="2"/>
  <c r="T188" i="2"/>
  <c r="T185" i="2"/>
  <c r="T186" i="2"/>
  <c r="T181" i="2"/>
  <c r="T183" i="2"/>
  <c r="T182" i="2"/>
  <c r="T180" i="2"/>
  <c r="T167" i="2"/>
  <c r="T163" i="2"/>
  <c r="T156" i="2"/>
  <c r="T166" i="2"/>
  <c r="T162" i="2"/>
  <c r="T155" i="2"/>
  <c r="T154" i="2"/>
  <c r="T168" i="2"/>
  <c r="T164" i="2"/>
  <c r="T160" i="2"/>
  <c r="T165" i="2"/>
  <c r="T161" i="2"/>
  <c r="T153" i="2"/>
  <c r="T149" i="2"/>
  <c r="T142" i="2"/>
  <c r="T151" i="2"/>
  <c r="T157" i="2"/>
  <c r="T152" i="2"/>
  <c r="T148" i="2"/>
  <c r="T141" i="2"/>
  <c r="T144" i="2"/>
  <c r="T143" i="2"/>
  <c r="T150" i="2"/>
  <c r="T147" i="2"/>
  <c r="T146" i="2"/>
  <c r="T159" i="2"/>
  <c r="T145" i="2"/>
  <c r="T158" i="2"/>
  <c r="T198" i="2"/>
  <c r="T197" i="2"/>
  <c r="T184" i="2"/>
  <c r="T251" i="2"/>
  <c r="T250" i="2"/>
  <c r="T241" i="2"/>
  <c r="T239" i="2"/>
  <c r="T238" i="2"/>
  <c r="T233" i="2"/>
  <c r="T232" i="2"/>
  <c r="T245" i="2"/>
  <c r="T234" i="2"/>
  <c r="T249" i="2"/>
  <c r="T248" i="2"/>
  <c r="T247" i="2"/>
  <c r="T230" i="2"/>
  <c r="T244" i="2"/>
  <c r="T242" i="2"/>
  <c r="T231" i="2"/>
  <c r="T240" i="2"/>
  <c r="T246" i="2"/>
  <c r="T237" i="2"/>
  <c r="T243" i="2"/>
  <c r="T236" i="2"/>
  <c r="T235" i="2"/>
  <c r="T226" i="2"/>
  <c r="T229" i="2"/>
  <c r="T227" i="2"/>
  <c r="T228" i="2"/>
  <c r="T223" i="2"/>
  <c r="T225" i="2"/>
  <c r="T224" i="2"/>
  <c r="T112" i="2"/>
  <c r="T110" i="2"/>
  <c r="T108" i="2"/>
  <c r="T106" i="2"/>
  <c r="T101" i="2"/>
  <c r="T111" i="2"/>
  <c r="T109" i="2"/>
  <c r="T107" i="2"/>
  <c r="T102" i="2"/>
  <c r="T97" i="2"/>
  <c r="T99" i="2"/>
  <c r="T100" i="2"/>
  <c r="T98" i="2"/>
  <c r="T96" i="2"/>
  <c r="T83" i="2"/>
  <c r="T82" i="2"/>
  <c r="T60" i="2"/>
  <c r="T58" i="2"/>
  <c r="T59" i="2"/>
  <c r="T57" i="2"/>
  <c r="T38" i="2"/>
  <c r="T56" i="2"/>
  <c r="T178" i="2"/>
  <c r="T174" i="2"/>
  <c r="T170" i="2"/>
  <c r="T179" i="2"/>
  <c r="T175" i="2"/>
  <c r="T171" i="2"/>
  <c r="T176" i="2"/>
  <c r="T172" i="2"/>
  <c r="T173" i="2"/>
  <c r="T177" i="2"/>
  <c r="T139" i="2"/>
  <c r="T135" i="2"/>
  <c r="T131" i="2"/>
  <c r="T140" i="2"/>
  <c r="T136" i="2"/>
  <c r="T132" i="2"/>
  <c r="T137" i="2"/>
  <c r="T133" i="2"/>
  <c r="T134" i="2"/>
  <c r="T138" i="2"/>
  <c r="T281" i="2"/>
  <c r="T221" i="2"/>
  <c r="T222" i="2"/>
  <c r="T219" i="2"/>
  <c r="T220" i="2"/>
  <c r="T94" i="2"/>
  <c r="T95" i="2"/>
  <c r="T92" i="2"/>
  <c r="T93" i="2"/>
  <c r="T80" i="2"/>
  <c r="T81" i="2"/>
  <c r="T78" i="2"/>
  <c r="T79" i="2"/>
  <c r="T54" i="2"/>
  <c r="T55" i="2"/>
  <c r="T52" i="2"/>
  <c r="T53" i="2"/>
  <c r="T265" i="2"/>
  <c r="T262" i="2"/>
  <c r="T258" i="2"/>
  <c r="T266" i="2"/>
  <c r="T259" i="2"/>
  <c r="T263" i="2"/>
  <c r="T260" i="2"/>
  <c r="T261" i="2"/>
  <c r="T264" i="2"/>
  <c r="T217" i="2"/>
  <c r="T213" i="2"/>
  <c r="T209" i="2"/>
  <c r="T216" i="2"/>
  <c r="T218" i="2"/>
  <c r="T214" i="2"/>
  <c r="T210" i="2"/>
  <c r="T215" i="2"/>
  <c r="T211" i="2"/>
  <c r="T212" i="2"/>
  <c r="T125" i="2"/>
  <c r="T121" i="2"/>
  <c r="T126" i="2"/>
  <c r="T122" i="2"/>
  <c r="T127" i="2"/>
  <c r="T123" i="2"/>
  <c r="T128" i="2"/>
  <c r="T124" i="2"/>
  <c r="T90" i="2"/>
  <c r="T87" i="2"/>
  <c r="T85" i="2"/>
  <c r="T91" i="2"/>
  <c r="T86" i="2"/>
  <c r="T89" i="2"/>
  <c r="T88" i="2"/>
  <c r="T76" i="2"/>
  <c r="T72" i="2"/>
  <c r="T68" i="2"/>
  <c r="T77" i="2"/>
  <c r="T73" i="2"/>
  <c r="T69" i="2"/>
  <c r="T74" i="2"/>
  <c r="T70" i="2"/>
  <c r="T75" i="2"/>
  <c r="T71" i="2"/>
  <c r="T48" i="2"/>
  <c r="T51" i="2"/>
  <c r="T49" i="2"/>
  <c r="T50" i="2"/>
  <c r="T47" i="2"/>
  <c r="T37" i="2"/>
  <c r="T35" i="2"/>
  <c r="T34" i="2"/>
  <c r="T36" i="2"/>
  <c r="T33" i="2"/>
  <c r="T31" i="2"/>
  <c r="T29" i="2"/>
  <c r="T27" i="2"/>
  <c r="T32" i="2"/>
  <c r="T30" i="2"/>
  <c r="T28" i="2"/>
  <c r="T24" i="2"/>
  <c r="T25" i="2"/>
  <c r="T26" i="2"/>
  <c r="U4" i="2"/>
  <c r="U21" i="2" s="1"/>
  <c r="T13" i="2"/>
  <c r="T11" i="2"/>
  <c r="T9" i="2"/>
  <c r="T10" i="2"/>
  <c r="T8" i="2"/>
  <c r="U61" i="2" l="1"/>
  <c r="U63" i="2"/>
  <c r="U62" i="2"/>
  <c r="U64" i="2"/>
  <c r="U66" i="2"/>
  <c r="U65" i="2"/>
  <c r="U255" i="2"/>
  <c r="U256" i="2"/>
  <c r="U104" i="2"/>
  <c r="U103" i="2"/>
  <c r="U105" i="2"/>
  <c r="U15" i="2"/>
  <c r="U317" i="2"/>
  <c r="U325" i="2"/>
  <c r="U328" i="2"/>
  <c r="U322" i="2"/>
  <c r="U324" i="2"/>
  <c r="U323" i="2"/>
  <c r="U319" i="2"/>
  <c r="U327" i="2"/>
  <c r="U330" i="2"/>
  <c r="U321" i="2"/>
  <c r="U329" i="2"/>
  <c r="U320" i="2"/>
  <c r="U318" i="2"/>
  <c r="U326" i="2"/>
  <c r="U314" i="2"/>
  <c r="U315" i="2"/>
  <c r="U313" i="2"/>
  <c r="U316" i="2"/>
  <c r="U310" i="2"/>
  <c r="U309" i="2"/>
  <c r="U311" i="2"/>
  <c r="U312" i="2"/>
  <c r="U307" i="2"/>
  <c r="U267" i="2"/>
  <c r="U254" i="2"/>
  <c r="U332" i="2"/>
  <c r="U19" i="2"/>
  <c r="U252" i="2"/>
  <c r="U253" i="2"/>
  <c r="U17" i="2"/>
  <c r="U298" i="2"/>
  <c r="U274" i="2"/>
  <c r="U275" i="2"/>
  <c r="U306" i="2"/>
  <c r="U302" i="2"/>
  <c r="U295" i="2"/>
  <c r="U305" i="2"/>
  <c r="U301" i="2"/>
  <c r="U304" i="2"/>
  <c r="U300" i="2"/>
  <c r="U297" i="2"/>
  <c r="U296" i="2"/>
  <c r="U293" i="2"/>
  <c r="U303" i="2"/>
  <c r="U299" i="2"/>
  <c r="U291" i="2"/>
  <c r="U287" i="2"/>
  <c r="U292" i="2"/>
  <c r="U290" i="2"/>
  <c r="U288" i="2"/>
  <c r="U286" i="2"/>
  <c r="U283" i="2"/>
  <c r="U285" i="2"/>
  <c r="U282" i="2"/>
  <c r="U294" i="2"/>
  <c r="U278" i="2"/>
  <c r="U270" i="2"/>
  <c r="U272" i="2"/>
  <c r="U284" i="2"/>
  <c r="U277" i="2"/>
  <c r="U273" i="2"/>
  <c r="U289" i="2"/>
  <c r="U280" i="2"/>
  <c r="U276" i="2"/>
  <c r="U279" i="2"/>
  <c r="U271" i="2"/>
  <c r="U269" i="2"/>
  <c r="U206" i="2"/>
  <c r="U202" i="2"/>
  <c r="U205" i="2"/>
  <c r="U201" i="2"/>
  <c r="U204" i="2"/>
  <c r="U200" i="2"/>
  <c r="U197" i="2"/>
  <c r="U195" i="2"/>
  <c r="U190" i="2"/>
  <c r="U196" i="2"/>
  <c r="U194" i="2"/>
  <c r="U193" i="2"/>
  <c r="U189" i="2"/>
  <c r="U207" i="2"/>
  <c r="U203" i="2"/>
  <c r="U187" i="2"/>
  <c r="U184" i="2"/>
  <c r="U191" i="2"/>
  <c r="U186" i="2"/>
  <c r="U183" i="2"/>
  <c r="U198" i="2"/>
  <c r="U181" i="2"/>
  <c r="U182" i="2"/>
  <c r="U180" i="2"/>
  <c r="U166" i="2"/>
  <c r="U162" i="2"/>
  <c r="U159" i="2"/>
  <c r="U155" i="2"/>
  <c r="U154" i="2"/>
  <c r="U192" i="2"/>
  <c r="U188" i="2"/>
  <c r="U185" i="2"/>
  <c r="U165" i="2"/>
  <c r="U161" i="2"/>
  <c r="U158" i="2"/>
  <c r="U153" i="2"/>
  <c r="U168" i="2"/>
  <c r="U156" i="2"/>
  <c r="U157" i="2"/>
  <c r="U152" i="2"/>
  <c r="U148" i="2"/>
  <c r="U145" i="2"/>
  <c r="U141" i="2"/>
  <c r="U150" i="2"/>
  <c r="U167" i="2"/>
  <c r="U163" i="2"/>
  <c r="U151" i="2"/>
  <c r="U147" i="2"/>
  <c r="U144" i="2"/>
  <c r="U164" i="2"/>
  <c r="U143" i="2"/>
  <c r="U146" i="2"/>
  <c r="U149" i="2"/>
  <c r="U142" i="2"/>
  <c r="U160" i="2"/>
  <c r="U199" i="2"/>
  <c r="U250" i="2"/>
  <c r="U251" i="2"/>
  <c r="U227" i="2"/>
  <c r="U229" i="2"/>
  <c r="U231" i="2"/>
  <c r="U228" i="2"/>
  <c r="U233" i="2"/>
  <c r="U239" i="2"/>
  <c r="U240" i="2"/>
  <c r="U248" i="2"/>
  <c r="U247" i="2"/>
  <c r="U246" i="2"/>
  <c r="U249" i="2"/>
  <c r="U241" i="2"/>
  <c r="U243" i="2"/>
  <c r="U234" i="2"/>
  <c r="U244" i="2"/>
  <c r="U242" i="2"/>
  <c r="U236" i="2"/>
  <c r="U235" i="2"/>
  <c r="U232" i="2"/>
  <c r="U245" i="2"/>
  <c r="U238" i="2"/>
  <c r="U237" i="2"/>
  <c r="U226" i="2"/>
  <c r="U230" i="2"/>
  <c r="U224" i="2"/>
  <c r="U223" i="2"/>
  <c r="U225" i="2"/>
  <c r="U111" i="2"/>
  <c r="U109" i="2"/>
  <c r="U107" i="2"/>
  <c r="U102" i="2"/>
  <c r="U100" i="2"/>
  <c r="U112" i="2"/>
  <c r="U110" i="2"/>
  <c r="U108" i="2"/>
  <c r="U106" i="2"/>
  <c r="U101" i="2"/>
  <c r="U99" i="2"/>
  <c r="U98" i="2"/>
  <c r="U96" i="2"/>
  <c r="U97" i="2"/>
  <c r="U83" i="2"/>
  <c r="U82" i="2"/>
  <c r="U60" i="2"/>
  <c r="U58" i="2"/>
  <c r="U59" i="2"/>
  <c r="U57" i="2"/>
  <c r="U38" i="2"/>
  <c r="U56" i="2"/>
  <c r="U179" i="2"/>
  <c r="U175" i="2"/>
  <c r="U171" i="2"/>
  <c r="U176" i="2"/>
  <c r="U172" i="2"/>
  <c r="U177" i="2"/>
  <c r="U173" i="2"/>
  <c r="U178" i="2"/>
  <c r="U174" i="2"/>
  <c r="U170" i="2"/>
  <c r="U140" i="2"/>
  <c r="U136" i="2"/>
  <c r="U132" i="2"/>
  <c r="U137" i="2"/>
  <c r="U133" i="2"/>
  <c r="U138" i="2"/>
  <c r="U134" i="2"/>
  <c r="U139" i="2"/>
  <c r="U135" i="2"/>
  <c r="U131" i="2"/>
  <c r="U281" i="2"/>
  <c r="U222" i="2"/>
  <c r="U219" i="2"/>
  <c r="U220" i="2"/>
  <c r="U221" i="2"/>
  <c r="U95" i="2"/>
  <c r="U92" i="2"/>
  <c r="U93" i="2"/>
  <c r="U94" i="2"/>
  <c r="U81" i="2"/>
  <c r="U78" i="2"/>
  <c r="U79" i="2"/>
  <c r="U80" i="2"/>
  <c r="U55" i="2"/>
  <c r="U52" i="2"/>
  <c r="U53" i="2"/>
  <c r="U54" i="2"/>
  <c r="U266" i="2"/>
  <c r="U259" i="2"/>
  <c r="U263" i="2"/>
  <c r="U260" i="2"/>
  <c r="U264" i="2"/>
  <c r="U261" i="2"/>
  <c r="U265" i="2"/>
  <c r="U262" i="2"/>
  <c r="U258" i="2"/>
  <c r="U218" i="2"/>
  <c r="U214" i="2"/>
  <c r="U210" i="2"/>
  <c r="U215" i="2"/>
  <c r="U211" i="2"/>
  <c r="U216" i="2"/>
  <c r="U212" i="2"/>
  <c r="U217" i="2"/>
  <c r="U209" i="2"/>
  <c r="U213" i="2"/>
  <c r="U126" i="2"/>
  <c r="U122" i="2"/>
  <c r="U127" i="2"/>
  <c r="U123" i="2"/>
  <c r="U128" i="2"/>
  <c r="U124" i="2"/>
  <c r="U125" i="2"/>
  <c r="U121" i="2"/>
  <c r="U91" i="2"/>
  <c r="U86" i="2"/>
  <c r="U88" i="2"/>
  <c r="U85" i="2"/>
  <c r="U90" i="2"/>
  <c r="U89" i="2"/>
  <c r="U87" i="2"/>
  <c r="U77" i="2"/>
  <c r="U73" i="2"/>
  <c r="U69" i="2"/>
  <c r="U76" i="2"/>
  <c r="U74" i="2"/>
  <c r="U70" i="2"/>
  <c r="U75" i="2"/>
  <c r="U71" i="2"/>
  <c r="U68" i="2"/>
  <c r="U72" i="2"/>
  <c r="U51" i="2"/>
  <c r="U49" i="2"/>
  <c r="U50" i="2"/>
  <c r="U47" i="2"/>
  <c r="U48" i="2"/>
  <c r="U37" i="2"/>
  <c r="U35" i="2"/>
  <c r="U36" i="2"/>
  <c r="U34" i="2"/>
  <c r="U33" i="2"/>
  <c r="U31" i="2"/>
  <c r="U29" i="2"/>
  <c r="U27" i="2"/>
  <c r="U25" i="2"/>
  <c r="U32" i="2"/>
  <c r="U30" i="2"/>
  <c r="U28" i="2"/>
  <c r="U26" i="2"/>
  <c r="U24" i="2"/>
  <c r="V4" i="2"/>
  <c r="V21" i="2" s="1"/>
  <c r="U11" i="2"/>
  <c r="U9" i="2"/>
  <c r="U10" i="2"/>
  <c r="U8" i="2"/>
  <c r="U13" i="2"/>
  <c r="V65" i="2" l="1"/>
  <c r="V64" i="2"/>
  <c r="V63" i="2"/>
  <c r="V62" i="2"/>
  <c r="V66" i="2"/>
  <c r="V61" i="2"/>
  <c r="V256" i="2"/>
  <c r="V255" i="2"/>
  <c r="V103" i="2"/>
  <c r="V105" i="2"/>
  <c r="V104" i="2"/>
  <c r="V15" i="2"/>
  <c r="V320" i="2"/>
  <c r="V328" i="2"/>
  <c r="V323" i="2"/>
  <c r="V317" i="2"/>
  <c r="V325" i="2"/>
  <c r="V319" i="2"/>
  <c r="V327" i="2"/>
  <c r="V322" i="2"/>
  <c r="V318" i="2"/>
  <c r="V330" i="2"/>
  <c r="V324" i="2"/>
  <c r="V329" i="2"/>
  <c r="V326" i="2"/>
  <c r="V321" i="2"/>
  <c r="V315" i="2"/>
  <c r="V314" i="2"/>
  <c r="V316" i="2"/>
  <c r="V309" i="2"/>
  <c r="V310" i="2"/>
  <c r="V311" i="2"/>
  <c r="V313" i="2"/>
  <c r="V312" i="2"/>
  <c r="V307" i="2"/>
  <c r="V267" i="2"/>
  <c r="V254" i="2"/>
  <c r="V332" i="2"/>
  <c r="V19" i="2"/>
  <c r="V252" i="2"/>
  <c r="V253" i="2"/>
  <c r="V17" i="2"/>
  <c r="V300" i="2"/>
  <c r="V299" i="2"/>
  <c r="V305" i="2"/>
  <c r="V301" i="2"/>
  <c r="V298" i="2"/>
  <c r="V304" i="2"/>
  <c r="V303" i="2"/>
  <c r="V296" i="2"/>
  <c r="V297" i="2"/>
  <c r="V306" i="2"/>
  <c r="V302" i="2"/>
  <c r="V290" i="2"/>
  <c r="V285" i="2"/>
  <c r="V293" i="2"/>
  <c r="V289" i="2"/>
  <c r="V284" i="2"/>
  <c r="V295" i="2"/>
  <c r="V292" i="2"/>
  <c r="V283" i="2"/>
  <c r="V277" i="2"/>
  <c r="V273" i="2"/>
  <c r="V275" i="2"/>
  <c r="V286" i="2"/>
  <c r="V287" i="2"/>
  <c r="V282" i="2"/>
  <c r="V280" i="2"/>
  <c r="V276" i="2"/>
  <c r="V272" i="2"/>
  <c r="V294" i="2"/>
  <c r="V288" i="2"/>
  <c r="V279" i="2"/>
  <c r="V271" i="2"/>
  <c r="V291" i="2"/>
  <c r="V278" i="2"/>
  <c r="V274" i="2"/>
  <c r="V270" i="2"/>
  <c r="V269" i="2"/>
  <c r="V205" i="2"/>
  <c r="V198" i="2"/>
  <c r="V204" i="2"/>
  <c r="V207" i="2"/>
  <c r="V203" i="2"/>
  <c r="V196" i="2"/>
  <c r="V194" i="2"/>
  <c r="V193" i="2"/>
  <c r="V189" i="2"/>
  <c r="V197" i="2"/>
  <c r="V192" i="2"/>
  <c r="V188" i="2"/>
  <c r="V191" i="2"/>
  <c r="V190" i="2"/>
  <c r="V186" i="2"/>
  <c r="V183" i="2"/>
  <c r="V206" i="2"/>
  <c r="V202" i="2"/>
  <c r="V199" i="2"/>
  <c r="V195" i="2"/>
  <c r="V185" i="2"/>
  <c r="V182" i="2"/>
  <c r="V180" i="2"/>
  <c r="V187" i="2"/>
  <c r="V184" i="2"/>
  <c r="V165" i="2"/>
  <c r="V158" i="2"/>
  <c r="V153" i="2"/>
  <c r="V181" i="2"/>
  <c r="V168" i="2"/>
  <c r="V164" i="2"/>
  <c r="V157" i="2"/>
  <c r="V160" i="2"/>
  <c r="V167" i="2"/>
  <c r="V166" i="2"/>
  <c r="V163" i="2"/>
  <c r="V154" i="2"/>
  <c r="V151" i="2"/>
  <c r="V147" i="2"/>
  <c r="V144" i="2"/>
  <c r="V156" i="2"/>
  <c r="V159" i="2"/>
  <c r="V155" i="2"/>
  <c r="V150" i="2"/>
  <c r="V146" i="2"/>
  <c r="V143" i="2"/>
  <c r="V149" i="2"/>
  <c r="V145" i="2"/>
  <c r="V141" i="2"/>
  <c r="V142" i="2"/>
  <c r="V152" i="2"/>
  <c r="V148" i="2"/>
  <c r="V162" i="2"/>
  <c r="V161" i="2"/>
  <c r="V201" i="2"/>
  <c r="V200" i="2"/>
  <c r="V250" i="2"/>
  <c r="V251" i="2"/>
  <c r="V238" i="2"/>
  <c r="V233" i="2"/>
  <c r="V248" i="2"/>
  <c r="V247" i="2"/>
  <c r="V245" i="2"/>
  <c r="V227" i="2"/>
  <c r="V243" i="2"/>
  <c r="V241" i="2"/>
  <c r="V229" i="2"/>
  <c r="V242" i="2"/>
  <c r="V235" i="2"/>
  <c r="V240" i="2"/>
  <c r="V234" i="2"/>
  <c r="V228" i="2"/>
  <c r="V230" i="2"/>
  <c r="V237" i="2"/>
  <c r="V239" i="2"/>
  <c r="V244" i="2"/>
  <c r="V236" i="2"/>
  <c r="V246" i="2"/>
  <c r="V232" i="2"/>
  <c r="V249" i="2"/>
  <c r="V226" i="2"/>
  <c r="V231" i="2"/>
  <c r="V225" i="2"/>
  <c r="V223" i="2"/>
  <c r="V224" i="2"/>
  <c r="V111" i="2"/>
  <c r="V109" i="2"/>
  <c r="V107" i="2"/>
  <c r="V102" i="2"/>
  <c r="V112" i="2"/>
  <c r="V110" i="2"/>
  <c r="V108" i="2"/>
  <c r="V106" i="2"/>
  <c r="V101" i="2"/>
  <c r="V99" i="2"/>
  <c r="V98" i="2"/>
  <c r="V96" i="2"/>
  <c r="V100" i="2"/>
  <c r="V97" i="2"/>
  <c r="V82" i="2"/>
  <c r="V83" i="2"/>
  <c r="V59" i="2"/>
  <c r="V57" i="2"/>
  <c r="V60" i="2"/>
  <c r="V58" i="2"/>
  <c r="V38" i="2"/>
  <c r="V56" i="2"/>
  <c r="V176" i="2"/>
  <c r="V172" i="2"/>
  <c r="V177" i="2"/>
  <c r="V173" i="2"/>
  <c r="V178" i="2"/>
  <c r="V174" i="2"/>
  <c r="V170" i="2"/>
  <c r="V179" i="2"/>
  <c r="V175" i="2"/>
  <c r="V171" i="2"/>
  <c r="V137" i="2"/>
  <c r="V133" i="2"/>
  <c r="V138" i="2"/>
  <c r="V134" i="2"/>
  <c r="V139" i="2"/>
  <c r="V135" i="2"/>
  <c r="V131" i="2"/>
  <c r="V140" i="2"/>
  <c r="V136" i="2"/>
  <c r="V132" i="2"/>
  <c r="V281" i="2"/>
  <c r="V219" i="2"/>
  <c r="V220" i="2"/>
  <c r="V221" i="2"/>
  <c r="V222" i="2"/>
  <c r="V92" i="2"/>
  <c r="V93" i="2"/>
  <c r="V94" i="2"/>
  <c r="V95" i="2"/>
  <c r="V78" i="2"/>
  <c r="V79" i="2"/>
  <c r="V80" i="2"/>
  <c r="V81" i="2"/>
  <c r="V52" i="2"/>
  <c r="V53" i="2"/>
  <c r="V54" i="2"/>
  <c r="V55" i="2"/>
  <c r="V263" i="2"/>
  <c r="V260" i="2"/>
  <c r="V264" i="2"/>
  <c r="V261" i="2"/>
  <c r="V265" i="2"/>
  <c r="V262" i="2"/>
  <c r="V258" i="2"/>
  <c r="V266" i="2"/>
  <c r="V259" i="2"/>
  <c r="V215" i="2"/>
  <c r="V211" i="2"/>
  <c r="V216" i="2"/>
  <c r="V212" i="2"/>
  <c r="V217" i="2"/>
  <c r="V213" i="2"/>
  <c r="V209" i="2"/>
  <c r="V218" i="2"/>
  <c r="V214" i="2"/>
  <c r="V210" i="2"/>
  <c r="V127" i="2"/>
  <c r="V123" i="2"/>
  <c r="V128" i="2"/>
  <c r="V124" i="2"/>
  <c r="V126" i="2"/>
  <c r="V125" i="2"/>
  <c r="V121" i="2"/>
  <c r="V122" i="2"/>
  <c r="V88" i="2"/>
  <c r="V90" i="2"/>
  <c r="V89" i="2"/>
  <c r="V91" i="2"/>
  <c r="V86" i="2"/>
  <c r="V85" i="2"/>
  <c r="V87" i="2"/>
  <c r="V74" i="2"/>
  <c r="V70" i="2"/>
  <c r="V75" i="2"/>
  <c r="V71" i="2"/>
  <c r="V76" i="2"/>
  <c r="V72" i="2"/>
  <c r="V68" i="2"/>
  <c r="V77" i="2"/>
  <c r="V73" i="2"/>
  <c r="V69" i="2"/>
  <c r="V50" i="2"/>
  <c r="V47" i="2"/>
  <c r="V48" i="2"/>
  <c r="V51" i="2"/>
  <c r="V49" i="2"/>
  <c r="V35" i="2"/>
  <c r="V36" i="2"/>
  <c r="V34" i="2"/>
  <c r="V37" i="2"/>
  <c r="V32" i="2"/>
  <c r="V30" i="2"/>
  <c r="V28" i="2"/>
  <c r="V24" i="2"/>
  <c r="V25" i="2"/>
  <c r="V29" i="2"/>
  <c r="V27" i="2"/>
  <c r="V31" i="2"/>
  <c r="V26" i="2"/>
  <c r="V33" i="2"/>
  <c r="W4" i="2"/>
  <c r="W21" i="2" s="1"/>
  <c r="V13" i="2"/>
  <c r="V11" i="2"/>
  <c r="V10" i="2"/>
  <c r="V9" i="2"/>
  <c r="V8" i="2"/>
  <c r="W66" i="2" l="1"/>
  <c r="W61" i="2"/>
  <c r="W65" i="2"/>
  <c r="W64" i="2"/>
  <c r="W62" i="2"/>
  <c r="W63" i="2"/>
  <c r="W256" i="2"/>
  <c r="W255" i="2"/>
  <c r="W105" i="2"/>
  <c r="W103" i="2"/>
  <c r="W104" i="2"/>
  <c r="W15" i="2"/>
  <c r="W323" i="2"/>
  <c r="W326" i="2"/>
  <c r="W320" i="2"/>
  <c r="W328" i="2"/>
  <c r="W317" i="2"/>
  <c r="W325" i="2"/>
  <c r="W322" i="2"/>
  <c r="W319" i="2"/>
  <c r="W327" i="2"/>
  <c r="W329" i="2"/>
  <c r="W330" i="2"/>
  <c r="W324" i="2"/>
  <c r="W318" i="2"/>
  <c r="W321" i="2"/>
  <c r="W316" i="2"/>
  <c r="W311" i="2"/>
  <c r="W310" i="2"/>
  <c r="W309" i="2"/>
  <c r="W312" i="2"/>
  <c r="W314" i="2"/>
  <c r="W315" i="2"/>
  <c r="W313" i="2"/>
  <c r="W307" i="2"/>
  <c r="W267" i="2"/>
  <c r="W254" i="2"/>
  <c r="W332" i="2"/>
  <c r="W19" i="2"/>
  <c r="W252" i="2"/>
  <c r="W253" i="2"/>
  <c r="W17" i="2"/>
  <c r="W301" i="2"/>
  <c r="W284" i="2"/>
  <c r="W285" i="2"/>
  <c r="W304" i="2"/>
  <c r="W297" i="2"/>
  <c r="W303" i="2"/>
  <c r="W300" i="2"/>
  <c r="W306" i="2"/>
  <c r="W302" i="2"/>
  <c r="W299" i="2"/>
  <c r="W295" i="2"/>
  <c r="W305" i="2"/>
  <c r="W298" i="2"/>
  <c r="W294" i="2"/>
  <c r="W289" i="2"/>
  <c r="W293" i="2"/>
  <c r="W291" i="2"/>
  <c r="W287" i="2"/>
  <c r="W282" i="2"/>
  <c r="W280" i="2"/>
  <c r="W276" i="2"/>
  <c r="W272" i="2"/>
  <c r="W278" i="2"/>
  <c r="W274" i="2"/>
  <c r="W292" i="2"/>
  <c r="W290" i="2"/>
  <c r="W288" i="2"/>
  <c r="W279" i="2"/>
  <c r="W275" i="2"/>
  <c r="W271" i="2"/>
  <c r="W270" i="2"/>
  <c r="W286" i="2"/>
  <c r="W296" i="2"/>
  <c r="W283" i="2"/>
  <c r="W277" i="2"/>
  <c r="W273" i="2"/>
  <c r="W269" i="2"/>
  <c r="W204" i="2"/>
  <c r="W201" i="2"/>
  <c r="W197" i="2"/>
  <c r="W207" i="2"/>
  <c r="W203" i="2"/>
  <c r="W206" i="2"/>
  <c r="W199" i="2"/>
  <c r="W200" i="2"/>
  <c r="W196" i="2"/>
  <c r="W192" i="2"/>
  <c r="W188" i="2"/>
  <c r="W191" i="2"/>
  <c r="W195" i="2"/>
  <c r="W194" i="2"/>
  <c r="W182" i="2"/>
  <c r="W198" i="2"/>
  <c r="W187" i="2"/>
  <c r="W184" i="2"/>
  <c r="W183" i="2"/>
  <c r="W205" i="2"/>
  <c r="W190" i="2"/>
  <c r="W181" i="2"/>
  <c r="W168" i="2"/>
  <c r="W164" i="2"/>
  <c r="W161" i="2"/>
  <c r="W157" i="2"/>
  <c r="W193" i="2"/>
  <c r="W189" i="2"/>
  <c r="W180" i="2"/>
  <c r="W167" i="2"/>
  <c r="W160" i="2"/>
  <c r="W156" i="2"/>
  <c r="W166" i="2"/>
  <c r="W165" i="2"/>
  <c r="W162" i="2"/>
  <c r="W159" i="2"/>
  <c r="W158" i="2"/>
  <c r="W155" i="2"/>
  <c r="W150" i="2"/>
  <c r="W143" i="2"/>
  <c r="W148" i="2"/>
  <c r="W149" i="2"/>
  <c r="W142" i="2"/>
  <c r="W152" i="2"/>
  <c r="W153" i="2"/>
  <c r="W145" i="2"/>
  <c r="W144" i="2"/>
  <c r="W154" i="2"/>
  <c r="W151" i="2"/>
  <c r="W141" i="2"/>
  <c r="W163" i="2"/>
  <c r="W147" i="2"/>
  <c r="W146" i="2"/>
  <c r="W185" i="2"/>
  <c r="W202" i="2"/>
  <c r="W186" i="2"/>
  <c r="W250" i="2"/>
  <c r="W251" i="2"/>
  <c r="W242" i="2"/>
  <c r="W240" i="2"/>
  <c r="W239" i="2"/>
  <c r="W234" i="2"/>
  <c r="W233" i="2"/>
  <c r="W230" i="2"/>
  <c r="W246" i="2"/>
  <c r="W232" i="2"/>
  <c r="W238" i="2"/>
  <c r="W235" i="2"/>
  <c r="W247" i="2"/>
  <c r="W236" i="2"/>
  <c r="W228" i="2"/>
  <c r="W231" i="2"/>
  <c r="W249" i="2"/>
  <c r="W248" i="2"/>
  <c r="W245" i="2"/>
  <c r="W243" i="2"/>
  <c r="W227" i="2"/>
  <c r="W229" i="2"/>
  <c r="W244" i="2"/>
  <c r="W237" i="2"/>
  <c r="W241" i="2"/>
  <c r="W226" i="2"/>
  <c r="W224" i="2"/>
  <c r="W223" i="2"/>
  <c r="W225" i="2"/>
  <c r="W112" i="2"/>
  <c r="W110" i="2"/>
  <c r="W108" i="2"/>
  <c r="W106" i="2"/>
  <c r="W101" i="2"/>
  <c r="W99" i="2"/>
  <c r="W111" i="2"/>
  <c r="W109" i="2"/>
  <c r="W107" i="2"/>
  <c r="W102" i="2"/>
  <c r="W100" i="2"/>
  <c r="W97" i="2"/>
  <c r="W98" i="2"/>
  <c r="W96" i="2"/>
  <c r="W82" i="2"/>
  <c r="W83" i="2"/>
  <c r="W59" i="2"/>
  <c r="W57" i="2"/>
  <c r="W60" i="2"/>
  <c r="W58" i="2"/>
  <c r="W38" i="2"/>
  <c r="W56" i="2"/>
  <c r="W177" i="2"/>
  <c r="W173" i="2"/>
  <c r="W178" i="2"/>
  <c r="W174" i="2"/>
  <c r="W170" i="2"/>
  <c r="W179" i="2"/>
  <c r="W175" i="2"/>
  <c r="W171" i="2"/>
  <c r="W172" i="2"/>
  <c r="W176" i="2"/>
  <c r="W138" i="2"/>
  <c r="W134" i="2"/>
  <c r="W139" i="2"/>
  <c r="W135" i="2"/>
  <c r="W131" i="2"/>
  <c r="W140" i="2"/>
  <c r="W136" i="2"/>
  <c r="W132" i="2"/>
  <c r="W133" i="2"/>
  <c r="W137" i="2"/>
  <c r="W281" i="2"/>
  <c r="W220" i="2"/>
  <c r="W221" i="2"/>
  <c r="W222" i="2"/>
  <c r="W219" i="2"/>
  <c r="W93" i="2"/>
  <c r="W92" i="2"/>
  <c r="W94" i="2"/>
  <c r="W95" i="2"/>
  <c r="W79" i="2"/>
  <c r="W80" i="2"/>
  <c r="W81" i="2"/>
  <c r="W78" i="2"/>
  <c r="W53" i="2"/>
  <c r="W54" i="2"/>
  <c r="W55" i="2"/>
  <c r="W52" i="2"/>
  <c r="W264" i="2"/>
  <c r="W261" i="2"/>
  <c r="W265" i="2"/>
  <c r="W262" i="2"/>
  <c r="W258" i="2"/>
  <c r="W266" i="2"/>
  <c r="W259" i="2"/>
  <c r="W260" i="2"/>
  <c r="W263" i="2"/>
  <c r="W216" i="2"/>
  <c r="W212" i="2"/>
  <c r="W217" i="2"/>
  <c r="W213" i="2"/>
  <c r="W209" i="2"/>
  <c r="W215" i="2"/>
  <c r="W218" i="2"/>
  <c r="W214" i="2"/>
  <c r="W210" i="2"/>
  <c r="W211" i="2"/>
  <c r="W128" i="2"/>
  <c r="W124" i="2"/>
  <c r="W125" i="2"/>
  <c r="W121" i="2"/>
  <c r="W126" i="2"/>
  <c r="W122" i="2"/>
  <c r="W127" i="2"/>
  <c r="W123" i="2"/>
  <c r="W89" i="2"/>
  <c r="W91" i="2"/>
  <c r="W90" i="2"/>
  <c r="W87" i="2"/>
  <c r="W85" i="2"/>
  <c r="W88" i="2"/>
  <c r="W86" i="2"/>
  <c r="W75" i="2"/>
  <c r="W71" i="2"/>
  <c r="W76" i="2"/>
  <c r="W72" i="2"/>
  <c r="W68" i="2"/>
  <c r="W77" i="2"/>
  <c r="W73" i="2"/>
  <c r="W69" i="2"/>
  <c r="W74" i="2"/>
  <c r="W70" i="2"/>
  <c r="W48" i="2"/>
  <c r="W51" i="2"/>
  <c r="W49" i="2"/>
  <c r="W50" i="2"/>
  <c r="W47" i="2"/>
  <c r="W36" i="2"/>
  <c r="W34" i="2"/>
  <c r="W37" i="2"/>
  <c r="W35" i="2"/>
  <c r="W32" i="2"/>
  <c r="W30" i="2"/>
  <c r="W28" i="2"/>
  <c r="W26" i="2"/>
  <c r="W24" i="2"/>
  <c r="W33" i="2"/>
  <c r="W31" i="2"/>
  <c r="W29" i="2"/>
  <c r="W27" i="2"/>
  <c r="W25" i="2"/>
  <c r="X4" i="2"/>
  <c r="X21" i="2" s="1"/>
  <c r="W10" i="2"/>
  <c r="W8" i="2"/>
  <c r="W13" i="2"/>
  <c r="W11" i="2"/>
  <c r="W9" i="2"/>
  <c r="X65" i="2" l="1"/>
  <c r="X66" i="2"/>
  <c r="X61" i="2"/>
  <c r="X64" i="2"/>
  <c r="X63" i="2"/>
  <c r="X62" i="2"/>
  <c r="X256" i="2"/>
  <c r="X255" i="2"/>
  <c r="X105" i="2"/>
  <c r="X104" i="2"/>
  <c r="X103" i="2"/>
  <c r="X15" i="2"/>
  <c r="X318" i="2"/>
  <c r="X326" i="2"/>
  <c r="X321" i="2"/>
  <c r="X329" i="2"/>
  <c r="X323" i="2"/>
  <c r="X325" i="2"/>
  <c r="X320" i="2"/>
  <c r="X328" i="2"/>
  <c r="X317" i="2"/>
  <c r="X322" i="2"/>
  <c r="X327" i="2"/>
  <c r="X330" i="2"/>
  <c r="X324" i="2"/>
  <c r="X319" i="2"/>
  <c r="X312" i="2"/>
  <c r="X316" i="2"/>
  <c r="X310" i="2"/>
  <c r="X309" i="2"/>
  <c r="X311" i="2"/>
  <c r="X313" i="2"/>
  <c r="X315" i="2"/>
  <c r="X314" i="2"/>
  <c r="X307" i="2"/>
  <c r="X267" i="2"/>
  <c r="X254" i="2"/>
  <c r="X332" i="2"/>
  <c r="X19" i="2"/>
  <c r="X252" i="2"/>
  <c r="X253" i="2"/>
  <c r="X17" i="2"/>
  <c r="X286" i="2"/>
  <c r="X303" i="2"/>
  <c r="X302" i="2"/>
  <c r="X300" i="2"/>
  <c r="X296" i="2"/>
  <c r="X306" i="2"/>
  <c r="X299" i="2"/>
  <c r="X305" i="2"/>
  <c r="X298" i="2"/>
  <c r="X294" i="2"/>
  <c r="X304" i="2"/>
  <c r="X301" i="2"/>
  <c r="X295" i="2"/>
  <c r="X293" i="2"/>
  <c r="X292" i="2"/>
  <c r="X288" i="2"/>
  <c r="X291" i="2"/>
  <c r="X289" i="2"/>
  <c r="X287" i="2"/>
  <c r="X284" i="2"/>
  <c r="X297" i="2"/>
  <c r="X283" i="2"/>
  <c r="X279" i="2"/>
  <c r="X275" i="2"/>
  <c r="X271" i="2"/>
  <c r="X273" i="2"/>
  <c r="X278" i="2"/>
  <c r="X274" i="2"/>
  <c r="X270" i="2"/>
  <c r="X277" i="2"/>
  <c r="X290" i="2"/>
  <c r="X285" i="2"/>
  <c r="X282" i="2"/>
  <c r="X280" i="2"/>
  <c r="X276" i="2"/>
  <c r="X272" i="2"/>
  <c r="X269" i="2"/>
  <c r="X207" i="2"/>
  <c r="X200" i="2"/>
  <c r="X196" i="2"/>
  <c r="X206" i="2"/>
  <c r="X205" i="2"/>
  <c r="X202" i="2"/>
  <c r="X198" i="2"/>
  <c r="X197" i="2"/>
  <c r="X191" i="2"/>
  <c r="X195" i="2"/>
  <c r="X190" i="2"/>
  <c r="X199" i="2"/>
  <c r="X185" i="2"/>
  <c r="X192" i="2"/>
  <c r="X188" i="2"/>
  <c r="X184" i="2"/>
  <c r="X186" i="2"/>
  <c r="X183" i="2"/>
  <c r="X182" i="2"/>
  <c r="X181" i="2"/>
  <c r="X201" i="2"/>
  <c r="X194" i="2"/>
  <c r="X193" i="2"/>
  <c r="X189" i="2"/>
  <c r="X180" i="2"/>
  <c r="X167" i="2"/>
  <c r="X160" i="2"/>
  <c r="X156" i="2"/>
  <c r="X166" i="2"/>
  <c r="X163" i="2"/>
  <c r="X159" i="2"/>
  <c r="X155" i="2"/>
  <c r="X154" i="2"/>
  <c r="X162" i="2"/>
  <c r="X161" i="2"/>
  <c r="X158" i="2"/>
  <c r="X157" i="2"/>
  <c r="X149" i="2"/>
  <c r="X146" i="2"/>
  <c r="X142" i="2"/>
  <c r="X153" i="2"/>
  <c r="X168" i="2"/>
  <c r="X152" i="2"/>
  <c r="X145" i="2"/>
  <c r="X141" i="2"/>
  <c r="X151" i="2"/>
  <c r="X150" i="2"/>
  <c r="X147" i="2"/>
  <c r="X144" i="2"/>
  <c r="X143" i="2"/>
  <c r="X148" i="2"/>
  <c r="X164" i="2"/>
  <c r="X165" i="2"/>
  <c r="X203" i="2"/>
  <c r="X187" i="2"/>
  <c r="X204" i="2"/>
  <c r="X251" i="2"/>
  <c r="X250" i="2"/>
  <c r="X230" i="2"/>
  <c r="X228" i="2"/>
  <c r="X240" i="2"/>
  <c r="X238" i="2"/>
  <c r="X229" i="2"/>
  <c r="X241" i="2"/>
  <c r="X249" i="2"/>
  <c r="X248" i="2"/>
  <c r="X247" i="2"/>
  <c r="X242" i="2"/>
  <c r="X245" i="2"/>
  <c r="X243" i="2"/>
  <c r="X231" i="2"/>
  <c r="X237" i="2"/>
  <c r="X244" i="2"/>
  <c r="X227" i="2"/>
  <c r="X239" i="2"/>
  <c r="X246" i="2"/>
  <c r="X226" i="2"/>
  <c r="X232" i="2"/>
  <c r="X235" i="2"/>
  <c r="X236" i="2"/>
  <c r="X233" i="2"/>
  <c r="X234" i="2"/>
  <c r="X223" i="2"/>
  <c r="X225" i="2"/>
  <c r="X224" i="2"/>
  <c r="X112" i="2"/>
  <c r="X110" i="2"/>
  <c r="X108" i="2"/>
  <c r="X106" i="2"/>
  <c r="X101" i="2"/>
  <c r="X111" i="2"/>
  <c r="X109" i="2"/>
  <c r="X107" i="2"/>
  <c r="X102" i="2"/>
  <c r="X100" i="2"/>
  <c r="X97" i="2"/>
  <c r="X98" i="2"/>
  <c r="X96" i="2"/>
  <c r="X99" i="2"/>
  <c r="X83" i="2"/>
  <c r="X82" i="2"/>
  <c r="X59" i="2"/>
  <c r="X57" i="2"/>
  <c r="X60" i="2"/>
  <c r="X58" i="2"/>
  <c r="X38" i="2"/>
  <c r="X56" i="2"/>
  <c r="X178" i="2"/>
  <c r="X174" i="2"/>
  <c r="X170" i="2"/>
  <c r="X179" i="2"/>
  <c r="X175" i="2"/>
  <c r="X171" i="2"/>
  <c r="X176" i="2"/>
  <c r="X172" i="2"/>
  <c r="X177" i="2"/>
  <c r="X173" i="2"/>
  <c r="X139" i="2"/>
  <c r="X135" i="2"/>
  <c r="X131" i="2"/>
  <c r="X140" i="2"/>
  <c r="X136" i="2"/>
  <c r="X132" i="2"/>
  <c r="X137" i="2"/>
  <c r="X133" i="2"/>
  <c r="X138" i="2"/>
  <c r="X134" i="2"/>
  <c r="X281" i="2"/>
  <c r="X221" i="2"/>
  <c r="X222" i="2"/>
  <c r="X219" i="2"/>
  <c r="X220" i="2"/>
  <c r="X94" i="2"/>
  <c r="X95" i="2"/>
  <c r="X93" i="2"/>
  <c r="X92" i="2"/>
  <c r="X80" i="2"/>
  <c r="X81" i="2"/>
  <c r="X78" i="2"/>
  <c r="X79" i="2"/>
  <c r="X54" i="2"/>
  <c r="X55" i="2"/>
  <c r="X52" i="2"/>
  <c r="X53" i="2"/>
  <c r="X265" i="2"/>
  <c r="X262" i="2"/>
  <c r="X258" i="2"/>
  <c r="X266" i="2"/>
  <c r="X259" i="2"/>
  <c r="X263" i="2"/>
  <c r="X260" i="2"/>
  <c r="X264" i="2"/>
  <c r="X261" i="2"/>
  <c r="X217" i="2"/>
  <c r="X213" i="2"/>
  <c r="X209" i="2"/>
  <c r="X218" i="2"/>
  <c r="X214" i="2"/>
  <c r="X210" i="2"/>
  <c r="X215" i="2"/>
  <c r="X211" i="2"/>
  <c r="X216" i="2"/>
  <c r="X212" i="2"/>
  <c r="X125" i="2"/>
  <c r="X121" i="2"/>
  <c r="X126" i="2"/>
  <c r="X122" i="2"/>
  <c r="X128" i="2"/>
  <c r="X127" i="2"/>
  <c r="X123" i="2"/>
  <c r="X124" i="2"/>
  <c r="X90" i="2"/>
  <c r="X87" i="2"/>
  <c r="X85" i="2"/>
  <c r="X91" i="2"/>
  <c r="X86" i="2"/>
  <c r="X89" i="2"/>
  <c r="X88" i="2"/>
  <c r="X76" i="2"/>
  <c r="X72" i="2"/>
  <c r="X68" i="2"/>
  <c r="X77" i="2"/>
  <c r="X73" i="2"/>
  <c r="X69" i="2"/>
  <c r="X74" i="2"/>
  <c r="X70" i="2"/>
  <c r="X71" i="2"/>
  <c r="X75" i="2"/>
  <c r="X48" i="2"/>
  <c r="X51" i="2"/>
  <c r="X49" i="2"/>
  <c r="X50" i="2"/>
  <c r="X47" i="2"/>
  <c r="X36" i="2"/>
  <c r="X37" i="2"/>
  <c r="X35" i="2"/>
  <c r="X34" i="2"/>
  <c r="X33" i="2"/>
  <c r="X31" i="2"/>
  <c r="X29" i="2"/>
  <c r="X27" i="2"/>
  <c r="X25" i="2"/>
  <c r="X30" i="2"/>
  <c r="X28" i="2"/>
  <c r="X24" i="2"/>
  <c r="X26" i="2"/>
  <c r="X32" i="2"/>
  <c r="Y4" i="2"/>
  <c r="Y21" i="2" s="1"/>
  <c r="X13" i="2"/>
  <c r="X11" i="2"/>
  <c r="X10" i="2"/>
  <c r="X8" i="2"/>
  <c r="X9" i="2"/>
  <c r="Y62" i="2" l="1"/>
  <c r="Y63" i="2"/>
  <c r="Y66" i="2"/>
  <c r="Y61" i="2"/>
  <c r="Y65" i="2"/>
  <c r="Y64" i="2"/>
  <c r="Y256" i="2"/>
  <c r="Y255" i="2"/>
  <c r="Y103" i="2"/>
  <c r="Y105" i="2"/>
  <c r="Y104" i="2"/>
  <c r="Y15" i="2"/>
  <c r="Y321" i="2"/>
  <c r="Y329" i="2"/>
  <c r="Y324" i="2"/>
  <c r="Y318" i="2"/>
  <c r="Y326" i="2"/>
  <c r="Y320" i="2"/>
  <c r="Y328" i="2"/>
  <c r="Y319" i="2"/>
  <c r="Y323" i="2"/>
  <c r="Y317" i="2"/>
  <c r="Y325" i="2"/>
  <c r="Y327" i="2"/>
  <c r="Y322" i="2"/>
  <c r="Y330" i="2"/>
  <c r="Y310" i="2"/>
  <c r="Y309" i="2"/>
  <c r="Y311" i="2"/>
  <c r="Y312" i="2"/>
  <c r="Y313" i="2"/>
  <c r="Y314" i="2"/>
  <c r="Y316" i="2"/>
  <c r="Y315" i="2"/>
  <c r="Y307" i="2"/>
  <c r="Y267" i="2"/>
  <c r="Y254" i="2"/>
  <c r="Y332" i="2"/>
  <c r="Y19" i="2"/>
  <c r="Y252" i="2"/>
  <c r="Y253" i="2"/>
  <c r="Y17" i="2"/>
  <c r="Y288" i="2"/>
  <c r="Y287" i="2"/>
  <c r="Y304" i="2"/>
  <c r="Y306" i="2"/>
  <c r="Y303" i="2"/>
  <c r="Y299" i="2"/>
  <c r="Y295" i="2"/>
  <c r="Y305" i="2"/>
  <c r="Y302" i="2"/>
  <c r="Y298" i="2"/>
  <c r="Y301" i="2"/>
  <c r="Y297" i="2"/>
  <c r="Y293" i="2"/>
  <c r="Y300" i="2"/>
  <c r="Y291" i="2"/>
  <c r="Y283" i="2"/>
  <c r="Y296" i="2"/>
  <c r="Y294" i="2"/>
  <c r="Y292" i="2"/>
  <c r="Y290" i="2"/>
  <c r="Y286" i="2"/>
  <c r="Y282" i="2"/>
  <c r="Y284" i="2"/>
  <c r="Y278" i="2"/>
  <c r="Y274" i="2"/>
  <c r="Y270" i="2"/>
  <c r="Y276" i="2"/>
  <c r="Y289" i="2"/>
  <c r="Y285" i="2"/>
  <c r="Y277" i="2"/>
  <c r="Y273" i="2"/>
  <c r="Y272" i="2"/>
  <c r="Y280" i="2"/>
  <c r="Y279" i="2"/>
  <c r="Y275" i="2"/>
  <c r="Y271" i="2"/>
  <c r="Y269" i="2"/>
  <c r="Y206" i="2"/>
  <c r="Y203" i="2"/>
  <c r="Y199" i="2"/>
  <c r="Y202" i="2"/>
  <c r="Y201" i="2"/>
  <c r="Y197" i="2"/>
  <c r="Y195" i="2"/>
  <c r="Y190" i="2"/>
  <c r="Y207" i="2"/>
  <c r="Y198" i="2"/>
  <c r="Y194" i="2"/>
  <c r="Y193" i="2"/>
  <c r="Y200" i="2"/>
  <c r="Y196" i="2"/>
  <c r="Y192" i="2"/>
  <c r="Y184" i="2"/>
  <c r="Y187" i="2"/>
  <c r="Y183" i="2"/>
  <c r="Y181" i="2"/>
  <c r="Y180" i="2"/>
  <c r="Y204" i="2"/>
  <c r="Y191" i="2"/>
  <c r="Y185" i="2"/>
  <c r="Y163" i="2"/>
  <c r="Y159" i="2"/>
  <c r="Y155" i="2"/>
  <c r="Y154" i="2"/>
  <c r="Y186" i="2"/>
  <c r="Y182" i="2"/>
  <c r="Y162" i="2"/>
  <c r="Y158" i="2"/>
  <c r="Y153" i="2"/>
  <c r="Y161" i="2"/>
  <c r="Y167" i="2"/>
  <c r="Y168" i="2"/>
  <c r="Y152" i="2"/>
  <c r="Y145" i="2"/>
  <c r="Y141" i="2"/>
  <c r="Y165" i="2"/>
  <c r="Y164" i="2"/>
  <c r="Y160" i="2"/>
  <c r="Y156" i="2"/>
  <c r="Y151" i="2"/>
  <c r="Y148" i="2"/>
  <c r="Y144" i="2"/>
  <c r="Y157" i="2"/>
  <c r="Y147" i="2"/>
  <c r="Y146" i="2"/>
  <c r="Y142" i="2"/>
  <c r="Y143" i="2"/>
  <c r="Y150" i="2"/>
  <c r="Y149" i="2"/>
  <c r="Y166" i="2"/>
  <c r="Y205" i="2"/>
  <c r="Y188" i="2"/>
  <c r="Y189" i="2"/>
  <c r="Y251" i="2"/>
  <c r="Y250" i="2"/>
  <c r="Y227" i="2"/>
  <c r="Y248" i="2"/>
  <c r="Y247" i="2"/>
  <c r="Y246" i="2"/>
  <c r="Y234" i="2"/>
  <c r="Y229" i="2"/>
  <c r="Y228" i="2"/>
  <c r="Y244" i="2"/>
  <c r="Y242" i="2"/>
  <c r="Y230" i="2"/>
  <c r="Y243" i="2"/>
  <c r="Y241" i="2"/>
  <c r="Y249" i="2"/>
  <c r="Y245" i="2"/>
  <c r="Y236" i="2"/>
  <c r="Y231" i="2"/>
  <c r="Y235" i="2"/>
  <c r="Y233" i="2"/>
  <c r="Y232" i="2"/>
  <c r="Y226" i="2"/>
  <c r="Y240" i="2"/>
  <c r="Y238" i="2"/>
  <c r="Y239" i="2"/>
  <c r="Y237" i="2"/>
  <c r="Y224" i="2"/>
  <c r="Y223" i="2"/>
  <c r="Y225" i="2"/>
  <c r="Y111" i="2"/>
  <c r="Y109" i="2"/>
  <c r="Y107" i="2"/>
  <c r="Y102" i="2"/>
  <c r="Y100" i="2"/>
  <c r="Y112" i="2"/>
  <c r="Y110" i="2"/>
  <c r="Y108" i="2"/>
  <c r="Y106" i="2"/>
  <c r="Y101" i="2"/>
  <c r="Y99" i="2"/>
  <c r="Y98" i="2"/>
  <c r="Y96" i="2"/>
  <c r="Y97" i="2"/>
  <c r="Y82" i="2"/>
  <c r="Y83" i="2"/>
  <c r="Y60" i="2"/>
  <c r="Y58" i="2"/>
  <c r="Y59" i="2"/>
  <c r="Y57" i="2"/>
  <c r="Y38" i="2"/>
  <c r="Y56" i="2"/>
  <c r="Y179" i="2"/>
  <c r="Y175" i="2"/>
  <c r="Y171" i="2"/>
  <c r="Y176" i="2"/>
  <c r="Y172" i="2"/>
  <c r="Y177" i="2"/>
  <c r="Y173" i="2"/>
  <c r="Y178" i="2"/>
  <c r="Y174" i="2"/>
  <c r="Y170" i="2"/>
  <c r="Y140" i="2"/>
  <c r="Y136" i="2"/>
  <c r="Y132" i="2"/>
  <c r="Y137" i="2"/>
  <c r="Y133" i="2"/>
  <c r="Y138" i="2"/>
  <c r="Y134" i="2"/>
  <c r="Y139" i="2"/>
  <c r="Y135" i="2"/>
  <c r="Y131" i="2"/>
  <c r="Y281" i="2"/>
  <c r="Y222" i="2"/>
  <c r="Y219" i="2"/>
  <c r="Y220" i="2"/>
  <c r="Y221" i="2"/>
  <c r="Y95" i="2"/>
  <c r="Y92" i="2"/>
  <c r="Y94" i="2"/>
  <c r="Y93" i="2"/>
  <c r="Y81" i="2"/>
  <c r="Y78" i="2"/>
  <c r="Y79" i="2"/>
  <c r="Y80" i="2"/>
  <c r="Y55" i="2"/>
  <c r="Y52" i="2"/>
  <c r="Y53" i="2"/>
  <c r="Y54" i="2"/>
  <c r="Y266" i="2"/>
  <c r="Y259" i="2"/>
  <c r="Y263" i="2"/>
  <c r="Y260" i="2"/>
  <c r="Y264" i="2"/>
  <c r="Y261" i="2"/>
  <c r="Y265" i="2"/>
  <c r="Y262" i="2"/>
  <c r="Y258" i="2"/>
  <c r="Y218" i="2"/>
  <c r="Y214" i="2"/>
  <c r="Y210" i="2"/>
  <c r="Y215" i="2"/>
  <c r="Y211" i="2"/>
  <c r="Y217" i="2"/>
  <c r="Y216" i="2"/>
  <c r="Y212" i="2"/>
  <c r="Y209" i="2"/>
  <c r="Y213" i="2"/>
  <c r="Y126" i="2"/>
  <c r="Y122" i="2"/>
  <c r="Y127" i="2"/>
  <c r="Y123" i="2"/>
  <c r="Y128" i="2"/>
  <c r="Y124" i="2"/>
  <c r="Y121" i="2"/>
  <c r="Y125" i="2"/>
  <c r="Y91" i="2"/>
  <c r="Y86" i="2"/>
  <c r="Y88" i="2"/>
  <c r="Y89" i="2"/>
  <c r="Y90" i="2"/>
  <c r="Y87" i="2"/>
  <c r="Y85" i="2"/>
  <c r="Y77" i="2"/>
  <c r="Y73" i="2"/>
  <c r="Y69" i="2"/>
  <c r="Y74" i="2"/>
  <c r="Y70" i="2"/>
  <c r="Y75" i="2"/>
  <c r="Y71" i="2"/>
  <c r="Y76" i="2"/>
  <c r="Y68" i="2"/>
  <c r="Y72" i="2"/>
  <c r="Y51" i="2"/>
  <c r="Y49" i="2"/>
  <c r="Y50" i="2"/>
  <c r="Y47" i="2"/>
  <c r="Y48" i="2"/>
  <c r="Y37" i="2"/>
  <c r="Y35" i="2"/>
  <c r="Y36" i="2"/>
  <c r="Y34" i="2"/>
  <c r="Y33" i="2"/>
  <c r="Y31" i="2"/>
  <c r="Y29" i="2"/>
  <c r="Y27" i="2"/>
  <c r="Y25" i="2"/>
  <c r="Y32" i="2"/>
  <c r="Y30" i="2"/>
  <c r="Y28" i="2"/>
  <c r="Y26" i="2"/>
  <c r="Y24" i="2"/>
  <c r="Z4" i="2"/>
  <c r="Z21" i="2" s="1"/>
  <c r="Y11" i="2"/>
  <c r="Y9" i="2"/>
  <c r="Y10" i="2"/>
  <c r="Y8" i="2"/>
  <c r="Y13" i="2"/>
  <c r="Z66" i="2" l="1"/>
  <c r="Z64" i="2"/>
  <c r="Z63" i="2"/>
  <c r="Z62" i="2"/>
  <c r="Z61" i="2"/>
  <c r="Z65" i="2"/>
  <c r="Z255" i="2"/>
  <c r="Z256" i="2"/>
  <c r="Z103" i="2"/>
  <c r="Z104" i="2"/>
  <c r="Z105" i="2"/>
  <c r="Z15" i="2"/>
  <c r="Z330" i="2"/>
  <c r="Z324" i="2"/>
  <c r="Z327" i="2"/>
  <c r="Z321" i="2"/>
  <c r="Z329" i="2"/>
  <c r="Z322" i="2"/>
  <c r="Z318" i="2"/>
  <c r="Z326" i="2"/>
  <c r="Z323" i="2"/>
  <c r="Z320" i="2"/>
  <c r="Z328" i="2"/>
  <c r="Z317" i="2"/>
  <c r="Z325" i="2"/>
  <c r="Z319" i="2"/>
  <c r="Z311" i="2"/>
  <c r="Z312" i="2"/>
  <c r="Z314" i="2"/>
  <c r="Z313" i="2"/>
  <c r="Z310" i="2"/>
  <c r="Z315" i="2"/>
  <c r="Z309" i="2"/>
  <c r="Z316" i="2"/>
  <c r="Z307" i="2"/>
  <c r="Z267" i="2"/>
  <c r="Z254" i="2"/>
  <c r="Z19" i="2"/>
  <c r="Z332" i="2"/>
  <c r="Z252" i="2"/>
  <c r="Z253" i="2"/>
  <c r="Z17" i="2"/>
  <c r="Z306" i="2"/>
  <c r="Z305" i="2"/>
  <c r="Z289" i="2"/>
  <c r="Z302" i="2"/>
  <c r="Z298" i="2"/>
  <c r="Z301" i="2"/>
  <c r="Z304" i="2"/>
  <c r="Z300" i="2"/>
  <c r="Z296" i="2"/>
  <c r="Z303" i="2"/>
  <c r="Z299" i="2"/>
  <c r="Z295" i="2"/>
  <c r="Z290" i="2"/>
  <c r="Z287" i="2"/>
  <c r="Z297" i="2"/>
  <c r="Z294" i="2"/>
  <c r="Z292" i="2"/>
  <c r="Z286" i="2"/>
  <c r="Z288" i="2"/>
  <c r="Z285" i="2"/>
  <c r="Z277" i="2"/>
  <c r="Z273" i="2"/>
  <c r="Z279" i="2"/>
  <c r="Z271" i="2"/>
  <c r="Z280" i="2"/>
  <c r="Z276" i="2"/>
  <c r="Z272" i="2"/>
  <c r="Z282" i="2"/>
  <c r="Z284" i="2"/>
  <c r="Z293" i="2"/>
  <c r="Z291" i="2"/>
  <c r="Z283" i="2"/>
  <c r="Z275" i="2"/>
  <c r="Z278" i="2"/>
  <c r="Z274" i="2"/>
  <c r="Z270" i="2"/>
  <c r="Z269" i="2"/>
  <c r="Z202" i="2"/>
  <c r="Z198" i="2"/>
  <c r="Z205" i="2"/>
  <c r="Z201" i="2"/>
  <c r="Z204" i="2"/>
  <c r="Z200" i="2"/>
  <c r="Z196" i="2"/>
  <c r="Z194" i="2"/>
  <c r="Z193" i="2"/>
  <c r="Z203" i="2"/>
  <c r="Z199" i="2"/>
  <c r="Z192" i="2"/>
  <c r="Z189" i="2"/>
  <c r="Z197" i="2"/>
  <c r="Z188" i="2"/>
  <c r="Z187" i="2"/>
  <c r="Z183" i="2"/>
  <c r="Z186" i="2"/>
  <c r="Z182" i="2"/>
  <c r="Z184" i="2"/>
  <c r="Z180" i="2"/>
  <c r="Z191" i="2"/>
  <c r="Z185" i="2"/>
  <c r="Z195" i="2"/>
  <c r="Z166" i="2"/>
  <c r="Z162" i="2"/>
  <c r="Z158" i="2"/>
  <c r="Z153" i="2"/>
  <c r="Z181" i="2"/>
  <c r="Z165" i="2"/>
  <c r="Z161" i="2"/>
  <c r="Z157" i="2"/>
  <c r="Z163" i="2"/>
  <c r="Z159" i="2"/>
  <c r="Z155" i="2"/>
  <c r="Z164" i="2"/>
  <c r="Z160" i="2"/>
  <c r="Z156" i="2"/>
  <c r="Z148" i="2"/>
  <c r="Z144" i="2"/>
  <c r="Z147" i="2"/>
  <c r="Z143" i="2"/>
  <c r="Z154" i="2"/>
  <c r="Z150" i="2"/>
  <c r="Z146" i="2"/>
  <c r="Z142" i="2"/>
  <c r="Z152" i="2"/>
  <c r="Z149" i="2"/>
  <c r="Z145" i="2"/>
  <c r="Z141" i="2"/>
  <c r="Z167" i="2"/>
  <c r="Z168" i="2"/>
  <c r="Z151" i="2"/>
  <c r="Z190" i="2"/>
  <c r="Z206" i="2"/>
  <c r="Z207" i="2"/>
  <c r="Z251" i="2"/>
  <c r="Z250" i="2"/>
  <c r="Z234" i="2"/>
  <c r="Z239" i="2"/>
  <c r="Z229" i="2"/>
  <c r="Z247" i="2"/>
  <c r="Z230" i="2"/>
  <c r="Z236" i="2"/>
  <c r="Z235" i="2"/>
  <c r="Z227" i="2"/>
  <c r="Z240" i="2"/>
  <c r="Z249" i="2"/>
  <c r="Z238" i="2"/>
  <c r="Z237" i="2"/>
  <c r="Z246" i="2"/>
  <c r="Z232" i="2"/>
  <c r="Z228" i="2"/>
  <c r="Z233" i="2"/>
  <c r="Z248" i="2"/>
  <c r="Z231" i="2"/>
  <c r="Z226" i="2"/>
  <c r="Z244" i="2"/>
  <c r="Z243" i="2"/>
  <c r="Z242" i="2"/>
  <c r="Z241" i="2"/>
  <c r="Z245" i="2"/>
  <c r="Z225" i="2"/>
  <c r="Z223" i="2"/>
  <c r="Z224" i="2"/>
  <c r="Z111" i="2"/>
  <c r="Z109" i="2"/>
  <c r="Z107" i="2"/>
  <c r="Z102" i="2"/>
  <c r="Z112" i="2"/>
  <c r="Z110" i="2"/>
  <c r="Z108" i="2"/>
  <c r="Z106" i="2"/>
  <c r="Z101" i="2"/>
  <c r="Z98" i="2"/>
  <c r="Z96" i="2"/>
  <c r="Z99" i="2"/>
  <c r="Z97" i="2"/>
  <c r="Z100" i="2"/>
  <c r="Z82" i="2"/>
  <c r="Z83" i="2"/>
  <c r="Z58" i="2"/>
  <c r="Z59" i="2"/>
  <c r="Z57" i="2"/>
  <c r="Z60" i="2"/>
  <c r="Z38" i="2"/>
  <c r="Z56" i="2"/>
  <c r="Z176" i="2"/>
  <c r="Z172" i="2"/>
  <c r="Z177" i="2"/>
  <c r="Z173" i="2"/>
  <c r="Z178" i="2"/>
  <c r="Z174" i="2"/>
  <c r="Z170" i="2"/>
  <c r="Z179" i="2"/>
  <c r="Z171" i="2"/>
  <c r="Z175" i="2"/>
  <c r="Z137" i="2"/>
  <c r="Z133" i="2"/>
  <c r="Z138" i="2"/>
  <c r="Z134" i="2"/>
  <c r="Z139" i="2"/>
  <c r="Z135" i="2"/>
  <c r="Z131" i="2"/>
  <c r="Z140" i="2"/>
  <c r="Z132" i="2"/>
  <c r="Z136" i="2"/>
  <c r="Z281" i="2"/>
  <c r="Z219" i="2"/>
  <c r="Z220" i="2"/>
  <c r="Z221" i="2"/>
  <c r="Z222" i="2"/>
  <c r="Z92" i="2"/>
  <c r="Z93" i="2"/>
  <c r="Z95" i="2"/>
  <c r="Z94" i="2"/>
  <c r="Z78" i="2"/>
  <c r="Z79" i="2"/>
  <c r="Z80" i="2"/>
  <c r="Z81" i="2"/>
  <c r="Z52" i="2"/>
  <c r="Z53" i="2"/>
  <c r="Z54" i="2"/>
  <c r="Z55" i="2"/>
  <c r="Z263" i="2"/>
  <c r="Z260" i="2"/>
  <c r="Z264" i="2"/>
  <c r="Z261" i="2"/>
  <c r="Z265" i="2"/>
  <c r="Z262" i="2"/>
  <c r="Z258" i="2"/>
  <c r="Z266" i="2"/>
  <c r="Z259" i="2"/>
  <c r="Z215" i="2"/>
  <c r="Z211" i="2"/>
  <c r="Z216" i="2"/>
  <c r="Z212" i="2"/>
  <c r="Z217" i="2"/>
  <c r="Z213" i="2"/>
  <c r="Z209" i="2"/>
  <c r="Z218" i="2"/>
  <c r="Z214" i="2"/>
  <c r="Z210" i="2"/>
  <c r="Z127" i="2"/>
  <c r="Z123" i="2"/>
  <c r="Z126" i="2"/>
  <c r="Z128" i="2"/>
  <c r="Z124" i="2"/>
  <c r="Z125" i="2"/>
  <c r="Z121" i="2"/>
  <c r="Z122" i="2"/>
  <c r="Z88" i="2"/>
  <c r="Z90" i="2"/>
  <c r="Z89" i="2"/>
  <c r="Z87" i="2"/>
  <c r="Z86" i="2"/>
  <c r="Z85" i="2"/>
  <c r="Z91" i="2"/>
  <c r="Z74" i="2"/>
  <c r="Z70" i="2"/>
  <c r="Z75" i="2"/>
  <c r="Z71" i="2"/>
  <c r="Z76" i="2"/>
  <c r="Z72" i="2"/>
  <c r="Z68" i="2"/>
  <c r="Z77" i="2"/>
  <c r="Z73" i="2"/>
  <c r="Z69" i="2"/>
  <c r="Z50" i="2"/>
  <c r="Z47" i="2"/>
  <c r="Z48" i="2"/>
  <c r="Z51" i="2"/>
  <c r="Z49" i="2"/>
  <c r="Z34" i="2"/>
  <c r="Z36" i="2"/>
  <c r="Z37" i="2"/>
  <c r="Z35" i="2"/>
  <c r="Z32" i="2"/>
  <c r="Z30" i="2"/>
  <c r="Z28" i="2"/>
  <c r="Z26" i="2"/>
  <c r="Z25" i="2"/>
  <c r="Z33" i="2"/>
  <c r="Z31" i="2"/>
  <c r="Z29" i="2"/>
  <c r="Z27" i="2"/>
  <c r="Z24" i="2"/>
  <c r="AA4" i="2"/>
  <c r="AA21" i="2" s="1"/>
  <c r="Z10" i="2"/>
  <c r="Z13" i="2"/>
  <c r="Z8" i="2"/>
  <c r="Z9" i="2"/>
  <c r="Z11" i="2"/>
  <c r="AA65" i="2" l="1"/>
  <c r="AA64" i="2"/>
  <c r="AA63" i="2"/>
  <c r="AA61" i="2"/>
  <c r="AA66" i="2"/>
  <c r="AA62" i="2"/>
  <c r="AA255" i="2"/>
  <c r="AA256" i="2"/>
  <c r="AA104" i="2"/>
  <c r="AA103" i="2"/>
  <c r="AA105" i="2"/>
  <c r="AA15" i="2"/>
  <c r="AA319" i="2"/>
  <c r="AA327" i="2"/>
  <c r="AA322" i="2"/>
  <c r="AA330" i="2"/>
  <c r="AA324" i="2"/>
  <c r="AA317" i="2"/>
  <c r="AA321" i="2"/>
  <c r="AA329" i="2"/>
  <c r="AA318" i="2"/>
  <c r="AA326" i="2"/>
  <c r="AA323" i="2"/>
  <c r="AA328" i="2"/>
  <c r="AA325" i="2"/>
  <c r="AA320" i="2"/>
  <c r="AA312" i="2"/>
  <c r="AA313" i="2"/>
  <c r="AA314" i="2"/>
  <c r="AA315" i="2"/>
  <c r="AA309" i="2"/>
  <c r="AA316" i="2"/>
  <c r="AA310" i="2"/>
  <c r="AA311" i="2"/>
  <c r="AA307" i="2"/>
  <c r="AA267" i="2"/>
  <c r="AA254" i="2"/>
  <c r="AA19" i="2"/>
  <c r="AA332" i="2"/>
  <c r="AA252" i="2"/>
  <c r="AA253" i="2"/>
  <c r="AA17" i="2"/>
  <c r="AA290" i="2"/>
  <c r="AA291" i="2"/>
  <c r="AA305" i="2"/>
  <c r="AA301" i="2"/>
  <c r="AA297" i="2"/>
  <c r="AA304" i="2"/>
  <c r="AA300" i="2"/>
  <c r="AA303" i="2"/>
  <c r="AA299" i="2"/>
  <c r="AA295" i="2"/>
  <c r="AA306" i="2"/>
  <c r="AA302" i="2"/>
  <c r="AA298" i="2"/>
  <c r="AA296" i="2"/>
  <c r="AA294" i="2"/>
  <c r="AA288" i="2"/>
  <c r="AA285" i="2"/>
  <c r="AA284" i="2"/>
  <c r="AA289" i="2"/>
  <c r="AA287" i="2"/>
  <c r="AA280" i="2"/>
  <c r="AA276" i="2"/>
  <c r="AA272" i="2"/>
  <c r="AA293" i="2"/>
  <c r="AA286" i="2"/>
  <c r="AA283" i="2"/>
  <c r="AA282" i="2"/>
  <c r="AA279" i="2"/>
  <c r="AA275" i="2"/>
  <c r="AA271" i="2"/>
  <c r="AA278" i="2"/>
  <c r="AA292" i="2"/>
  <c r="AA274" i="2"/>
  <c r="AA270" i="2"/>
  <c r="AA277" i="2"/>
  <c r="AA273" i="2"/>
  <c r="AA269" i="2"/>
  <c r="AA205" i="2"/>
  <c r="AA201" i="2"/>
  <c r="AA197" i="2"/>
  <c r="AA204" i="2"/>
  <c r="AA207" i="2"/>
  <c r="AA203" i="2"/>
  <c r="AA199" i="2"/>
  <c r="AA198" i="2"/>
  <c r="AA189" i="2"/>
  <c r="AA206" i="2"/>
  <c r="AA202" i="2"/>
  <c r="AA188" i="2"/>
  <c r="AA186" i="2"/>
  <c r="AA182" i="2"/>
  <c r="AA193" i="2"/>
  <c r="AA185" i="2"/>
  <c r="AA196" i="2"/>
  <c r="AA195" i="2"/>
  <c r="AA194" i="2"/>
  <c r="AA190" i="2"/>
  <c r="AA200" i="2"/>
  <c r="AA181" i="2"/>
  <c r="AA165" i="2"/>
  <c r="AA161" i="2"/>
  <c r="AA157" i="2"/>
  <c r="AA187" i="2"/>
  <c r="AA184" i="2"/>
  <c r="AA183" i="2"/>
  <c r="AA180" i="2"/>
  <c r="AA168" i="2"/>
  <c r="AA164" i="2"/>
  <c r="AA160" i="2"/>
  <c r="AA156" i="2"/>
  <c r="AA167" i="2"/>
  <c r="AA166" i="2"/>
  <c r="AA155" i="2"/>
  <c r="AA149" i="2"/>
  <c r="AA151" i="2"/>
  <c r="AA147" i="2"/>
  <c r="AA143" i="2"/>
  <c r="AA162" i="2"/>
  <c r="AA158" i="2"/>
  <c r="AA154" i="2"/>
  <c r="AA150" i="2"/>
  <c r="AA146" i="2"/>
  <c r="AA142" i="2"/>
  <c r="AA163" i="2"/>
  <c r="AA159" i="2"/>
  <c r="AA148" i="2"/>
  <c r="AA145" i="2"/>
  <c r="AA144" i="2"/>
  <c r="AA141" i="2"/>
  <c r="AA152" i="2"/>
  <c r="AA153" i="2"/>
  <c r="AA192" i="2"/>
  <c r="AA191" i="2"/>
  <c r="AA251" i="2"/>
  <c r="AA250" i="2"/>
  <c r="AA231" i="2"/>
  <c r="AA229" i="2"/>
  <c r="AA243" i="2"/>
  <c r="AA241" i="2"/>
  <c r="AA240" i="2"/>
  <c r="AA235" i="2"/>
  <c r="AA234" i="2"/>
  <c r="AA242" i="2"/>
  <c r="AA239" i="2"/>
  <c r="AA236" i="2"/>
  <c r="AA232" i="2"/>
  <c r="AA244" i="2"/>
  <c r="AA230" i="2"/>
  <c r="AA228" i="2"/>
  <c r="AA233" i="2"/>
  <c r="AA238" i="2"/>
  <c r="AA237" i="2"/>
  <c r="AA227" i="2"/>
  <c r="AA245" i="2"/>
  <c r="AA226" i="2"/>
  <c r="AA248" i="2"/>
  <c r="AA246" i="2"/>
  <c r="AA249" i="2"/>
  <c r="AA247" i="2"/>
  <c r="AA224" i="2"/>
  <c r="AA223" i="2"/>
  <c r="AA225" i="2"/>
  <c r="AA112" i="2"/>
  <c r="AA110" i="2"/>
  <c r="AA108" i="2"/>
  <c r="AA106" i="2"/>
  <c r="AA101" i="2"/>
  <c r="AA99" i="2"/>
  <c r="AA111" i="2"/>
  <c r="AA109" i="2"/>
  <c r="AA107" i="2"/>
  <c r="AA102" i="2"/>
  <c r="AA100" i="2"/>
  <c r="AA97" i="2"/>
  <c r="AA98" i="2"/>
  <c r="AA96" i="2"/>
  <c r="AA83" i="2"/>
  <c r="AA82" i="2"/>
  <c r="AA59" i="2"/>
  <c r="AA57" i="2"/>
  <c r="AA60" i="2"/>
  <c r="AA58" i="2"/>
  <c r="AA38" i="2"/>
  <c r="AA56" i="2"/>
  <c r="AA177" i="2"/>
  <c r="AA173" i="2"/>
  <c r="AA178" i="2"/>
  <c r="AA174" i="2"/>
  <c r="AA170" i="2"/>
  <c r="AA179" i="2"/>
  <c r="AA175" i="2"/>
  <c r="AA171" i="2"/>
  <c r="AA176" i="2"/>
  <c r="AA172" i="2"/>
  <c r="AA138" i="2"/>
  <c r="AA134" i="2"/>
  <c r="AA139" i="2"/>
  <c r="AA135" i="2"/>
  <c r="AA131" i="2"/>
  <c r="AA140" i="2"/>
  <c r="AA136" i="2"/>
  <c r="AA132" i="2"/>
  <c r="AA137" i="2"/>
  <c r="AA133" i="2"/>
  <c r="AA281" i="2"/>
  <c r="AA220" i="2"/>
  <c r="AA221" i="2"/>
  <c r="AA222" i="2"/>
  <c r="AA219" i="2"/>
  <c r="AA93" i="2"/>
  <c r="AA94" i="2"/>
  <c r="AA95" i="2"/>
  <c r="AA92" i="2"/>
  <c r="AA79" i="2"/>
  <c r="AA80" i="2"/>
  <c r="AA81" i="2"/>
  <c r="AA78" i="2"/>
  <c r="AA53" i="2"/>
  <c r="AA54" i="2"/>
  <c r="AA55" i="2"/>
  <c r="AA52" i="2"/>
  <c r="AA264" i="2"/>
  <c r="AA261" i="2"/>
  <c r="AA265" i="2"/>
  <c r="AA262" i="2"/>
  <c r="AA258" i="2"/>
  <c r="AA266" i="2"/>
  <c r="AA259" i="2"/>
  <c r="AA263" i="2"/>
  <c r="AA260" i="2"/>
  <c r="AA216" i="2"/>
  <c r="AA212" i="2"/>
  <c r="AA217" i="2"/>
  <c r="AA213" i="2"/>
  <c r="AA209" i="2"/>
  <c r="AA218" i="2"/>
  <c r="AA214" i="2"/>
  <c r="AA210" i="2"/>
  <c r="AA215" i="2"/>
  <c r="AA211" i="2"/>
  <c r="AA128" i="2"/>
  <c r="AA124" i="2"/>
  <c r="AA127" i="2"/>
  <c r="AA125" i="2"/>
  <c r="AA121" i="2"/>
  <c r="AA126" i="2"/>
  <c r="AA122" i="2"/>
  <c r="AA123" i="2"/>
  <c r="AA89" i="2"/>
  <c r="AA90" i="2"/>
  <c r="AA87" i="2"/>
  <c r="AA85" i="2"/>
  <c r="AA91" i="2"/>
  <c r="AA88" i="2"/>
  <c r="AA86" i="2"/>
  <c r="AA75" i="2"/>
  <c r="AA71" i="2"/>
  <c r="AA76" i="2"/>
  <c r="AA72" i="2"/>
  <c r="AA68" i="2"/>
  <c r="AA77" i="2"/>
  <c r="AA73" i="2"/>
  <c r="AA69" i="2"/>
  <c r="AA70" i="2"/>
  <c r="AA74" i="2"/>
  <c r="AA48" i="2"/>
  <c r="AA51" i="2"/>
  <c r="AA49" i="2"/>
  <c r="AA50" i="2"/>
  <c r="AA47" i="2"/>
  <c r="AA36" i="2"/>
  <c r="AA34" i="2"/>
  <c r="AA37" i="2"/>
  <c r="AA35" i="2"/>
  <c r="AA32" i="2"/>
  <c r="AA30" i="2"/>
  <c r="AA28" i="2"/>
  <c r="AA26" i="2"/>
  <c r="AA24" i="2"/>
  <c r="AA33" i="2"/>
  <c r="AA31" i="2"/>
  <c r="AA29" i="2"/>
  <c r="AA27" i="2"/>
  <c r="AA25" i="2"/>
  <c r="AB4" i="2"/>
  <c r="AB21" i="2" s="1"/>
  <c r="AA10" i="2"/>
  <c r="AA8" i="2"/>
  <c r="AA13" i="2"/>
  <c r="AA11" i="2"/>
  <c r="AA9" i="2"/>
  <c r="AB61" i="2" l="1"/>
  <c r="AB62" i="2"/>
  <c r="AB66" i="2"/>
  <c r="AB64" i="2"/>
  <c r="AB65" i="2"/>
  <c r="AB63" i="2"/>
  <c r="AB255" i="2"/>
  <c r="AB256" i="2"/>
  <c r="AB105" i="2"/>
  <c r="AB103" i="2"/>
  <c r="AB104" i="2"/>
  <c r="AB15" i="2"/>
  <c r="AB322" i="2"/>
  <c r="AB325" i="2"/>
  <c r="AB319" i="2"/>
  <c r="AB327" i="2"/>
  <c r="AB321" i="2"/>
  <c r="AB320" i="2"/>
  <c r="AB330" i="2"/>
  <c r="AB324" i="2"/>
  <c r="AB329" i="2"/>
  <c r="AB318" i="2"/>
  <c r="AB326" i="2"/>
  <c r="AB328" i="2"/>
  <c r="AB323" i="2"/>
  <c r="AB317" i="2"/>
  <c r="AB313" i="2"/>
  <c r="AB316" i="2"/>
  <c r="AB314" i="2"/>
  <c r="AB315" i="2"/>
  <c r="AB311" i="2"/>
  <c r="AB310" i="2"/>
  <c r="AB309" i="2"/>
  <c r="AB312" i="2"/>
  <c r="AB307" i="2"/>
  <c r="AB267" i="2"/>
  <c r="AB332" i="2"/>
  <c r="AB19" i="2"/>
  <c r="AB253" i="2"/>
  <c r="AB254" i="2"/>
  <c r="AB252" i="2"/>
  <c r="AB292" i="2"/>
  <c r="AB17" i="2"/>
  <c r="AB304" i="2"/>
  <c r="AB300" i="2"/>
  <c r="AB296" i="2"/>
  <c r="AB303" i="2"/>
  <c r="AB299" i="2"/>
  <c r="AB306" i="2"/>
  <c r="AB302" i="2"/>
  <c r="AB298" i="2"/>
  <c r="AB305" i="2"/>
  <c r="AB301" i="2"/>
  <c r="AB294" i="2"/>
  <c r="AB297" i="2"/>
  <c r="AB293" i="2"/>
  <c r="AB289" i="2"/>
  <c r="AB290" i="2"/>
  <c r="AB284" i="2"/>
  <c r="AB295" i="2"/>
  <c r="AB283" i="2"/>
  <c r="AB288" i="2"/>
  <c r="AB286" i="2"/>
  <c r="AB285" i="2"/>
  <c r="AB282" i="2"/>
  <c r="AB279" i="2"/>
  <c r="AB275" i="2"/>
  <c r="AB271" i="2"/>
  <c r="AB291" i="2"/>
  <c r="AB278" i="2"/>
  <c r="AB274" i="2"/>
  <c r="AB270" i="2"/>
  <c r="AB277" i="2"/>
  <c r="AB273" i="2"/>
  <c r="AB287" i="2"/>
  <c r="AB280" i="2"/>
  <c r="AB276" i="2"/>
  <c r="AB272" i="2"/>
  <c r="AB269" i="2"/>
  <c r="AB204" i="2"/>
  <c r="AB200" i="2"/>
  <c r="AB196" i="2"/>
  <c r="AB207" i="2"/>
  <c r="AB203" i="2"/>
  <c r="AB206" i="2"/>
  <c r="AB202" i="2"/>
  <c r="AB198" i="2"/>
  <c r="AB199" i="2"/>
  <c r="AB192" i="2"/>
  <c r="AB188" i="2"/>
  <c r="AB205" i="2"/>
  <c r="AB201" i="2"/>
  <c r="AB195" i="2"/>
  <c r="AB191" i="2"/>
  <c r="AB185" i="2"/>
  <c r="AB194" i="2"/>
  <c r="AB190" i="2"/>
  <c r="AB189" i="2"/>
  <c r="AB184" i="2"/>
  <c r="AB197" i="2"/>
  <c r="AB181" i="2"/>
  <c r="AB187" i="2"/>
  <c r="AB186" i="2"/>
  <c r="AB183" i="2"/>
  <c r="AB182" i="2"/>
  <c r="AB180" i="2"/>
  <c r="AB168" i="2"/>
  <c r="AB164" i="2"/>
  <c r="AB160" i="2"/>
  <c r="AB156" i="2"/>
  <c r="AB167" i="2"/>
  <c r="AB163" i="2"/>
  <c r="AB159" i="2"/>
  <c r="AB155" i="2"/>
  <c r="AB150" i="2"/>
  <c r="AB146" i="2"/>
  <c r="AB142" i="2"/>
  <c r="AB166" i="2"/>
  <c r="AB165" i="2"/>
  <c r="AB162" i="2"/>
  <c r="AB161" i="2"/>
  <c r="AB158" i="2"/>
  <c r="AB157" i="2"/>
  <c r="AB153" i="2"/>
  <c r="AB149" i="2"/>
  <c r="AB145" i="2"/>
  <c r="AB141" i="2"/>
  <c r="AB152" i="2"/>
  <c r="AB148" i="2"/>
  <c r="AB144" i="2"/>
  <c r="AB143" i="2"/>
  <c r="AB151" i="2"/>
  <c r="AB147" i="2"/>
  <c r="AB154" i="2"/>
  <c r="AB193" i="2"/>
  <c r="AB250" i="2"/>
  <c r="AB251" i="2"/>
  <c r="AB228" i="2"/>
  <c r="AB229" i="2"/>
  <c r="AB238" i="2"/>
  <c r="AB235" i="2"/>
  <c r="AB247" i="2"/>
  <c r="AB241" i="2"/>
  <c r="AB239" i="2"/>
  <c r="AB236" i="2"/>
  <c r="AB242" i="2"/>
  <c r="AB249" i="2"/>
  <c r="AB248" i="2"/>
  <c r="AB243" i="2"/>
  <c r="AB231" i="2"/>
  <c r="AB246" i="2"/>
  <c r="AB244" i="2"/>
  <c r="AB237" i="2"/>
  <c r="AB232" i="2"/>
  <c r="AB230" i="2"/>
  <c r="AB240" i="2"/>
  <c r="AB233" i="2"/>
  <c r="AB227" i="2"/>
  <c r="AB245" i="2"/>
  <c r="AB234" i="2"/>
  <c r="AB226" i="2"/>
  <c r="AB225" i="2"/>
  <c r="AB223" i="2"/>
  <c r="AB224" i="2"/>
  <c r="AB112" i="2"/>
  <c r="AB110" i="2"/>
  <c r="AB108" i="2"/>
  <c r="AB106" i="2"/>
  <c r="AB101" i="2"/>
  <c r="AB111" i="2"/>
  <c r="AB109" i="2"/>
  <c r="AB107" i="2"/>
  <c r="AB102" i="2"/>
  <c r="AB97" i="2"/>
  <c r="AB99" i="2"/>
  <c r="AB100" i="2"/>
  <c r="AB98" i="2"/>
  <c r="AB96" i="2"/>
  <c r="AB83" i="2"/>
  <c r="AB82" i="2"/>
  <c r="AB60" i="2"/>
  <c r="AB58" i="2"/>
  <c r="AB59" i="2"/>
  <c r="AB57" i="2"/>
  <c r="AB38" i="2"/>
  <c r="AB56" i="2"/>
  <c r="AB178" i="2"/>
  <c r="AB174" i="2"/>
  <c r="AB170" i="2"/>
  <c r="AB179" i="2"/>
  <c r="AB175" i="2"/>
  <c r="AB171" i="2"/>
  <c r="AB176" i="2"/>
  <c r="AB172" i="2"/>
  <c r="AB177" i="2"/>
  <c r="AB173" i="2"/>
  <c r="AB139" i="2"/>
  <c r="AB135" i="2"/>
  <c r="AB131" i="2"/>
  <c r="AB140" i="2"/>
  <c r="AB136" i="2"/>
  <c r="AB132" i="2"/>
  <c r="AB137" i="2"/>
  <c r="AB133" i="2"/>
  <c r="AB138" i="2"/>
  <c r="AB134" i="2"/>
  <c r="AB281" i="2"/>
  <c r="AB221" i="2"/>
  <c r="AB222" i="2"/>
  <c r="AB219" i="2"/>
  <c r="AB220" i="2"/>
  <c r="AB94" i="2"/>
  <c r="AB95" i="2"/>
  <c r="AB92" i="2"/>
  <c r="AB93" i="2"/>
  <c r="AB80" i="2"/>
  <c r="AB81" i="2"/>
  <c r="AB78" i="2"/>
  <c r="AB79" i="2"/>
  <c r="AB54" i="2"/>
  <c r="AB55" i="2"/>
  <c r="AB52" i="2"/>
  <c r="AB53" i="2"/>
  <c r="AB265" i="2"/>
  <c r="AB262" i="2"/>
  <c r="AB258" i="2"/>
  <c r="AB266" i="2"/>
  <c r="AB259" i="2"/>
  <c r="AB263" i="2"/>
  <c r="AB260" i="2"/>
  <c r="AB264" i="2"/>
  <c r="AB261" i="2"/>
  <c r="AB217" i="2"/>
  <c r="AB213" i="2"/>
  <c r="AB209" i="2"/>
  <c r="AB218" i="2"/>
  <c r="AB214" i="2"/>
  <c r="AB210" i="2"/>
  <c r="AB216" i="2"/>
  <c r="AB215" i="2"/>
  <c r="AB211" i="2"/>
  <c r="AB212" i="2"/>
  <c r="AB125" i="2"/>
  <c r="AB121" i="2"/>
  <c r="AB126" i="2"/>
  <c r="AB122" i="2"/>
  <c r="AB127" i="2"/>
  <c r="AB123" i="2"/>
  <c r="AB128" i="2"/>
  <c r="AB124" i="2"/>
  <c r="AB90" i="2"/>
  <c r="AB87" i="2"/>
  <c r="AB85" i="2"/>
  <c r="AB91" i="2"/>
  <c r="AB86" i="2"/>
  <c r="AB89" i="2"/>
  <c r="AB88" i="2"/>
  <c r="AB76" i="2"/>
  <c r="AB72" i="2"/>
  <c r="AB68" i="2"/>
  <c r="AB77" i="2"/>
  <c r="AB73" i="2"/>
  <c r="AB69" i="2"/>
  <c r="AB74" i="2"/>
  <c r="AB70" i="2"/>
  <c r="AB71" i="2"/>
  <c r="AB75" i="2"/>
  <c r="AB48" i="2"/>
  <c r="AB51" i="2"/>
  <c r="AB49" i="2"/>
  <c r="AB50" i="2"/>
  <c r="AB47" i="2"/>
  <c r="AB34" i="2"/>
  <c r="AB37" i="2"/>
  <c r="AB35" i="2"/>
  <c r="AB36" i="2"/>
  <c r="AB33" i="2"/>
  <c r="AB31" i="2"/>
  <c r="AB29" i="2"/>
  <c r="AB27" i="2"/>
  <c r="AB26" i="2"/>
  <c r="AB24" i="2"/>
  <c r="AB32" i="2"/>
  <c r="AB30" i="2"/>
  <c r="AB28" i="2"/>
  <c r="AB25" i="2"/>
  <c r="AC4" i="2"/>
  <c r="AC21" i="2" s="1"/>
  <c r="AB13" i="2"/>
  <c r="AB11" i="2"/>
  <c r="AB9" i="2"/>
  <c r="AB8" i="2"/>
  <c r="AB10" i="2"/>
  <c r="AC63" i="2" l="1"/>
  <c r="AC64" i="2"/>
  <c r="AC62" i="2"/>
  <c r="AC61" i="2"/>
  <c r="AC66" i="2"/>
  <c r="AC65" i="2"/>
  <c r="AC255" i="2"/>
  <c r="AC256" i="2"/>
  <c r="AC105" i="2"/>
  <c r="AC104" i="2"/>
  <c r="AC103" i="2"/>
  <c r="AC15" i="2"/>
  <c r="AC317" i="2"/>
  <c r="AC325" i="2"/>
  <c r="AC328" i="2"/>
  <c r="AC322" i="2"/>
  <c r="AC319" i="2"/>
  <c r="AC327" i="2"/>
  <c r="AC330" i="2"/>
  <c r="AC324" i="2"/>
  <c r="AC321" i="2"/>
  <c r="AC329" i="2"/>
  <c r="AC320" i="2"/>
  <c r="AC318" i="2"/>
  <c r="AC326" i="2"/>
  <c r="AC323" i="2"/>
  <c r="AC314" i="2"/>
  <c r="AC315" i="2"/>
  <c r="AC316" i="2"/>
  <c r="AC313" i="2"/>
  <c r="AC310" i="2"/>
  <c r="AC309" i="2"/>
  <c r="AC312" i="2"/>
  <c r="AC311" i="2"/>
  <c r="AC307" i="2"/>
  <c r="AC267" i="2"/>
  <c r="AC254" i="2"/>
  <c r="AC332" i="2"/>
  <c r="AC19" i="2"/>
  <c r="AC252" i="2"/>
  <c r="AC253" i="2"/>
  <c r="AC17" i="2"/>
  <c r="AC303" i="2"/>
  <c r="AC299" i="2"/>
  <c r="AC295" i="2"/>
  <c r="AC306" i="2"/>
  <c r="AC302" i="2"/>
  <c r="AC298" i="2"/>
  <c r="AC305" i="2"/>
  <c r="AC301" i="2"/>
  <c r="AC297" i="2"/>
  <c r="AC304" i="2"/>
  <c r="AC300" i="2"/>
  <c r="AC296" i="2"/>
  <c r="AC293" i="2"/>
  <c r="AC292" i="2"/>
  <c r="AC288" i="2"/>
  <c r="AC283" i="2"/>
  <c r="AC291" i="2"/>
  <c r="AC289" i="2"/>
  <c r="AC287" i="2"/>
  <c r="AC286" i="2"/>
  <c r="AC282" i="2"/>
  <c r="AC278" i="2"/>
  <c r="AC274" i="2"/>
  <c r="AC270" i="2"/>
  <c r="AC290" i="2"/>
  <c r="AC277" i="2"/>
  <c r="AC273" i="2"/>
  <c r="AC276" i="2"/>
  <c r="AC294" i="2"/>
  <c r="AC284" i="2"/>
  <c r="AC280" i="2"/>
  <c r="AC272" i="2"/>
  <c r="AC285" i="2"/>
  <c r="AC279" i="2"/>
  <c r="AC275" i="2"/>
  <c r="AC271" i="2"/>
  <c r="AC269" i="2"/>
  <c r="AC207" i="2"/>
  <c r="AC203" i="2"/>
  <c r="AC199" i="2"/>
  <c r="AC206" i="2"/>
  <c r="AC202" i="2"/>
  <c r="AC205" i="2"/>
  <c r="AC201" i="2"/>
  <c r="AC197" i="2"/>
  <c r="AC195" i="2"/>
  <c r="AC191" i="2"/>
  <c r="AC204" i="2"/>
  <c r="AC200" i="2"/>
  <c r="AC196" i="2"/>
  <c r="AC194" i="2"/>
  <c r="AC190" i="2"/>
  <c r="AC198" i="2"/>
  <c r="AC193" i="2"/>
  <c r="AC189" i="2"/>
  <c r="AC184" i="2"/>
  <c r="AC187" i="2"/>
  <c r="AC183" i="2"/>
  <c r="AC185" i="2"/>
  <c r="AC181" i="2"/>
  <c r="AC186" i="2"/>
  <c r="AC182" i="2"/>
  <c r="AC180" i="2"/>
  <c r="AC192" i="2"/>
  <c r="AC188" i="2"/>
  <c r="AC167" i="2"/>
  <c r="AC163" i="2"/>
  <c r="AC159" i="2"/>
  <c r="AC155" i="2"/>
  <c r="AC166" i="2"/>
  <c r="AC162" i="2"/>
  <c r="AC158" i="2"/>
  <c r="AC154" i="2"/>
  <c r="AC151" i="2"/>
  <c r="AC168" i="2"/>
  <c r="AC164" i="2"/>
  <c r="AC160" i="2"/>
  <c r="AC156" i="2"/>
  <c r="AC165" i="2"/>
  <c r="AC161" i="2"/>
  <c r="AC157" i="2"/>
  <c r="AC153" i="2"/>
  <c r="AC149" i="2"/>
  <c r="AC145" i="2"/>
  <c r="AC141" i="2"/>
  <c r="AC147" i="2"/>
  <c r="AC152" i="2"/>
  <c r="AC148" i="2"/>
  <c r="AC144" i="2"/>
  <c r="AC146" i="2"/>
  <c r="AC142" i="2"/>
  <c r="AC150" i="2"/>
  <c r="AC143" i="2"/>
  <c r="AC250" i="2"/>
  <c r="AC251" i="2"/>
  <c r="AC235" i="2"/>
  <c r="AC227" i="2"/>
  <c r="AC240" i="2"/>
  <c r="AC249" i="2"/>
  <c r="AC248" i="2"/>
  <c r="AC247" i="2"/>
  <c r="AC230" i="2"/>
  <c r="AC245" i="2"/>
  <c r="AC243" i="2"/>
  <c r="AC244" i="2"/>
  <c r="AC237" i="2"/>
  <c r="AC242" i="2"/>
  <c r="AC236" i="2"/>
  <c r="AC229" i="2"/>
  <c r="AC228" i="2"/>
  <c r="AC241" i="2"/>
  <c r="AC239" i="2"/>
  <c r="AC246" i="2"/>
  <c r="AC233" i="2"/>
  <c r="AC232" i="2"/>
  <c r="AC231" i="2"/>
  <c r="AC238" i="2"/>
  <c r="AC234" i="2"/>
  <c r="AC226" i="2"/>
  <c r="AC223" i="2"/>
  <c r="AC225" i="2"/>
  <c r="AC224" i="2"/>
  <c r="AC111" i="2"/>
  <c r="AC109" i="2"/>
  <c r="AC107" i="2"/>
  <c r="AC102" i="2"/>
  <c r="AC100" i="2"/>
  <c r="AC112" i="2"/>
  <c r="AC110" i="2"/>
  <c r="AC108" i="2"/>
  <c r="AC106" i="2"/>
  <c r="AC101" i="2"/>
  <c r="AC99" i="2"/>
  <c r="AC98" i="2"/>
  <c r="AC96" i="2"/>
  <c r="AC97" i="2"/>
  <c r="AC83" i="2"/>
  <c r="AC82" i="2"/>
  <c r="AC60" i="2"/>
  <c r="AC58" i="2"/>
  <c r="AC59" i="2"/>
  <c r="AC57" i="2"/>
  <c r="AC38" i="2"/>
  <c r="AC56" i="2"/>
  <c r="AC179" i="2"/>
  <c r="AC175" i="2"/>
  <c r="AC171" i="2"/>
  <c r="AC176" i="2"/>
  <c r="AC172" i="2"/>
  <c r="AC177" i="2"/>
  <c r="AC173" i="2"/>
  <c r="AC174" i="2"/>
  <c r="AC170" i="2"/>
  <c r="AC178" i="2"/>
  <c r="AC140" i="2"/>
  <c r="AC136" i="2"/>
  <c r="AC132" i="2"/>
  <c r="AC137" i="2"/>
  <c r="AC133" i="2"/>
  <c r="AC138" i="2"/>
  <c r="AC134" i="2"/>
  <c r="AC139" i="2"/>
  <c r="AC135" i="2"/>
  <c r="AC131" i="2"/>
  <c r="AC281" i="2"/>
  <c r="AC222" i="2"/>
  <c r="AC219" i="2"/>
  <c r="AC220" i="2"/>
  <c r="AC221" i="2"/>
  <c r="AC95" i="2"/>
  <c r="AC92" i="2"/>
  <c r="AC93" i="2"/>
  <c r="AC94" i="2"/>
  <c r="AC81" i="2"/>
  <c r="AC78" i="2"/>
  <c r="AC79" i="2"/>
  <c r="AC80" i="2"/>
  <c r="AC55" i="2"/>
  <c r="AC52" i="2"/>
  <c r="AC53" i="2"/>
  <c r="AC54" i="2"/>
  <c r="AC266" i="2"/>
  <c r="AC259" i="2"/>
  <c r="AC263" i="2"/>
  <c r="AC260" i="2"/>
  <c r="AC264" i="2"/>
  <c r="AC261" i="2"/>
  <c r="AC265" i="2"/>
  <c r="AC262" i="2"/>
  <c r="AC258" i="2"/>
  <c r="AC218" i="2"/>
  <c r="AC214" i="2"/>
  <c r="AC210" i="2"/>
  <c r="AC215" i="2"/>
  <c r="AC211" i="2"/>
  <c r="AC216" i="2"/>
  <c r="AC212" i="2"/>
  <c r="AC217" i="2"/>
  <c r="AC213" i="2"/>
  <c r="AC209" i="2"/>
  <c r="AC126" i="2"/>
  <c r="AC122" i="2"/>
  <c r="AC127" i="2"/>
  <c r="AC123" i="2"/>
  <c r="AC128" i="2"/>
  <c r="AC124" i="2"/>
  <c r="AC125" i="2"/>
  <c r="AC121" i="2"/>
  <c r="AC91" i="2"/>
  <c r="AC86" i="2"/>
  <c r="AC88" i="2"/>
  <c r="AC90" i="2"/>
  <c r="AC85" i="2"/>
  <c r="AC89" i="2"/>
  <c r="AC87" i="2"/>
  <c r="AC77" i="2"/>
  <c r="AC73" i="2"/>
  <c r="AC69" i="2"/>
  <c r="AC74" i="2"/>
  <c r="AC70" i="2"/>
  <c r="AC75" i="2"/>
  <c r="AC71" i="2"/>
  <c r="AC76" i="2"/>
  <c r="AC72" i="2"/>
  <c r="AC68" i="2"/>
  <c r="AC51" i="2"/>
  <c r="AC49" i="2"/>
  <c r="AC50" i="2"/>
  <c r="AC47" i="2"/>
  <c r="AC48" i="2"/>
  <c r="AC37" i="2"/>
  <c r="AC35" i="2"/>
  <c r="AC36" i="2"/>
  <c r="AC34" i="2"/>
  <c r="AC33" i="2"/>
  <c r="AC31" i="2"/>
  <c r="AC29" i="2"/>
  <c r="AC27" i="2"/>
  <c r="AC25" i="2"/>
  <c r="AC32" i="2"/>
  <c r="AC30" i="2"/>
  <c r="AC28" i="2"/>
  <c r="AC26" i="2"/>
  <c r="AC24" i="2"/>
  <c r="AD4" i="2"/>
  <c r="AD21" i="2" s="1"/>
  <c r="AC11" i="2"/>
  <c r="AC9" i="2"/>
  <c r="AC10" i="2"/>
  <c r="AC8" i="2"/>
  <c r="AC13" i="2"/>
  <c r="AD64" i="2" l="1"/>
  <c r="AD63" i="2"/>
  <c r="AD62" i="2"/>
  <c r="AD65" i="2"/>
  <c r="AD66" i="2"/>
  <c r="AD61" i="2"/>
  <c r="AD256" i="2"/>
  <c r="AD255" i="2"/>
  <c r="AD105" i="2"/>
  <c r="AD103" i="2"/>
  <c r="AD104" i="2"/>
  <c r="AD15" i="2"/>
  <c r="AD320" i="2"/>
  <c r="AD328" i="2"/>
  <c r="AD323" i="2"/>
  <c r="AD317" i="2"/>
  <c r="AD325" i="2"/>
  <c r="AD322" i="2"/>
  <c r="AD319" i="2"/>
  <c r="AD327" i="2"/>
  <c r="AD318" i="2"/>
  <c r="AD330" i="2"/>
  <c r="AD324" i="2"/>
  <c r="AD329" i="2"/>
  <c r="AD326" i="2"/>
  <c r="AD321" i="2"/>
  <c r="AD315" i="2"/>
  <c r="AD316" i="2"/>
  <c r="AD314" i="2"/>
  <c r="AD310" i="2"/>
  <c r="AD309" i="2"/>
  <c r="AD311" i="2"/>
  <c r="AD312" i="2"/>
  <c r="AD313" i="2"/>
  <c r="AD307" i="2"/>
  <c r="AD267" i="2"/>
  <c r="AD254" i="2"/>
  <c r="AD332" i="2"/>
  <c r="AD19" i="2"/>
  <c r="AD252" i="2"/>
  <c r="AD253" i="2"/>
  <c r="AD17" i="2"/>
  <c r="AD306" i="2"/>
  <c r="AD302" i="2"/>
  <c r="AD298" i="2"/>
  <c r="AD305" i="2"/>
  <c r="AD301" i="2"/>
  <c r="AD304" i="2"/>
  <c r="AD300" i="2"/>
  <c r="AD296" i="2"/>
  <c r="AD297" i="2"/>
  <c r="AD291" i="2"/>
  <c r="AD287" i="2"/>
  <c r="AD295" i="2"/>
  <c r="AD289" i="2"/>
  <c r="AD286" i="2"/>
  <c r="AD282" i="2"/>
  <c r="AD303" i="2"/>
  <c r="AD299" i="2"/>
  <c r="AD293" i="2"/>
  <c r="AD285" i="2"/>
  <c r="AD290" i="2"/>
  <c r="AD283" i="2"/>
  <c r="AD277" i="2"/>
  <c r="AD273" i="2"/>
  <c r="AD275" i="2"/>
  <c r="AD294" i="2"/>
  <c r="AD292" i="2"/>
  <c r="AD284" i="2"/>
  <c r="AD280" i="2"/>
  <c r="AD276" i="2"/>
  <c r="AD272" i="2"/>
  <c r="AD271" i="2"/>
  <c r="AD279" i="2"/>
  <c r="AD288" i="2"/>
  <c r="AD274" i="2"/>
  <c r="AD278" i="2"/>
  <c r="AD270" i="2"/>
  <c r="AD269" i="2"/>
  <c r="AD206" i="2"/>
  <c r="AD202" i="2"/>
  <c r="AD198" i="2"/>
  <c r="AD205" i="2"/>
  <c r="AD201" i="2"/>
  <c r="AD204" i="2"/>
  <c r="AD200" i="2"/>
  <c r="AD196" i="2"/>
  <c r="AD207" i="2"/>
  <c r="AD203" i="2"/>
  <c r="AD194" i="2"/>
  <c r="AD190" i="2"/>
  <c r="AD197" i="2"/>
  <c r="AD193" i="2"/>
  <c r="AD189" i="2"/>
  <c r="AD187" i="2"/>
  <c r="AD183" i="2"/>
  <c r="AD195" i="2"/>
  <c r="AD191" i="2"/>
  <c r="AD186" i="2"/>
  <c r="AD182" i="2"/>
  <c r="AD180" i="2"/>
  <c r="AD192" i="2"/>
  <c r="AD188" i="2"/>
  <c r="AD199" i="2"/>
  <c r="AD184" i="2"/>
  <c r="AD166" i="2"/>
  <c r="AD162" i="2"/>
  <c r="AD158" i="2"/>
  <c r="AD154" i="2"/>
  <c r="AD185" i="2"/>
  <c r="AD181" i="2"/>
  <c r="AD165" i="2"/>
  <c r="AD161" i="2"/>
  <c r="AD157" i="2"/>
  <c r="AD153" i="2"/>
  <c r="AD168" i="2"/>
  <c r="AD164" i="2"/>
  <c r="AD152" i="2"/>
  <c r="AD148" i="2"/>
  <c r="AD144" i="2"/>
  <c r="AD160" i="2"/>
  <c r="AD150" i="2"/>
  <c r="AD167" i="2"/>
  <c r="AD163" i="2"/>
  <c r="AD159" i="2"/>
  <c r="AD155" i="2"/>
  <c r="AD151" i="2"/>
  <c r="AD147" i="2"/>
  <c r="AD143" i="2"/>
  <c r="AD156" i="2"/>
  <c r="AD149" i="2"/>
  <c r="AD145" i="2"/>
  <c r="AD141" i="2"/>
  <c r="AD146" i="2"/>
  <c r="AD142" i="2"/>
  <c r="AD251" i="2"/>
  <c r="AD250" i="2"/>
  <c r="AD230" i="2"/>
  <c r="AD244" i="2"/>
  <c r="AD242" i="2"/>
  <c r="AD241" i="2"/>
  <c r="AD236" i="2"/>
  <c r="AD235" i="2"/>
  <c r="AD231" i="2"/>
  <c r="AD243" i="2"/>
  <c r="AD248" i="2"/>
  <c r="AD247" i="2"/>
  <c r="AD234" i="2"/>
  <c r="AD240" i="2"/>
  <c r="AD238" i="2"/>
  <c r="AD237" i="2"/>
  <c r="AD232" i="2"/>
  <c r="AD249" i="2"/>
  <c r="AD233" i="2"/>
  <c r="AD245" i="2"/>
  <c r="AD227" i="2"/>
  <c r="AD246" i="2"/>
  <c r="AD228" i="2"/>
  <c r="AD229" i="2"/>
  <c r="AD239" i="2"/>
  <c r="AD226" i="2"/>
  <c r="AD224" i="2"/>
  <c r="AD225" i="2"/>
  <c r="AD223" i="2"/>
  <c r="AD111" i="2"/>
  <c r="AD109" i="2"/>
  <c r="AD107" i="2"/>
  <c r="AD102" i="2"/>
  <c r="AD100" i="2"/>
  <c r="AD112" i="2"/>
  <c r="AD110" i="2"/>
  <c r="AD108" i="2"/>
  <c r="AD106" i="2"/>
  <c r="AD101" i="2"/>
  <c r="AD99" i="2"/>
  <c r="AD98" i="2"/>
  <c r="AD96" i="2"/>
  <c r="AD97" i="2"/>
  <c r="AD82" i="2"/>
  <c r="AD83" i="2"/>
  <c r="AD58" i="2"/>
  <c r="AD59" i="2"/>
  <c r="AD57" i="2"/>
  <c r="AD60" i="2"/>
  <c r="AD38" i="2"/>
  <c r="AD56" i="2"/>
  <c r="AD176" i="2"/>
  <c r="AD172" i="2"/>
  <c r="AD177" i="2"/>
  <c r="AD173" i="2"/>
  <c r="AD178" i="2"/>
  <c r="AD174" i="2"/>
  <c r="AD170" i="2"/>
  <c r="AD179" i="2"/>
  <c r="AD175" i="2"/>
  <c r="AD171" i="2"/>
  <c r="AD137" i="2"/>
  <c r="AD133" i="2"/>
  <c r="AD138" i="2"/>
  <c r="AD134" i="2"/>
  <c r="AD139" i="2"/>
  <c r="AD135" i="2"/>
  <c r="AD131" i="2"/>
  <c r="AD140" i="2"/>
  <c r="AD136" i="2"/>
  <c r="AD132" i="2"/>
  <c r="AD281" i="2"/>
  <c r="AD219" i="2"/>
  <c r="AD220" i="2"/>
  <c r="AD221" i="2"/>
  <c r="AD222" i="2"/>
  <c r="AD92" i="2"/>
  <c r="AD95" i="2"/>
  <c r="AD93" i="2"/>
  <c r="AD94" i="2"/>
  <c r="AD78" i="2"/>
  <c r="AD79" i="2"/>
  <c r="AD80" i="2"/>
  <c r="AD81" i="2"/>
  <c r="AD52" i="2"/>
  <c r="AD53" i="2"/>
  <c r="AD54" i="2"/>
  <c r="AD55" i="2"/>
  <c r="AD263" i="2"/>
  <c r="AD260" i="2"/>
  <c r="AD264" i="2"/>
  <c r="AD261" i="2"/>
  <c r="AD265" i="2"/>
  <c r="AD262" i="2"/>
  <c r="AD258" i="2"/>
  <c r="AD266" i="2"/>
  <c r="AD259" i="2"/>
  <c r="AD215" i="2"/>
  <c r="AD211" i="2"/>
  <c r="AD216" i="2"/>
  <c r="AD212" i="2"/>
  <c r="AD218" i="2"/>
  <c r="AD217" i="2"/>
  <c r="AD213" i="2"/>
  <c r="AD209" i="2"/>
  <c r="AD210" i="2"/>
  <c r="AD214" i="2"/>
  <c r="AD127" i="2"/>
  <c r="AD123" i="2"/>
  <c r="AD128" i="2"/>
  <c r="AD124" i="2"/>
  <c r="AD126" i="2"/>
  <c r="AD125" i="2"/>
  <c r="AD121" i="2"/>
  <c r="AD122" i="2"/>
  <c r="AD88" i="2"/>
  <c r="AD90" i="2"/>
  <c r="AD89" i="2"/>
  <c r="AD86" i="2"/>
  <c r="AD85" i="2"/>
  <c r="AD91" i="2"/>
  <c r="AD87" i="2"/>
  <c r="AD74" i="2"/>
  <c r="AD70" i="2"/>
  <c r="AD75" i="2"/>
  <c r="AD71" i="2"/>
  <c r="AD76" i="2"/>
  <c r="AD72" i="2"/>
  <c r="AD68" i="2"/>
  <c r="AD77" i="2"/>
  <c r="AD69" i="2"/>
  <c r="AD73" i="2"/>
  <c r="AD50" i="2"/>
  <c r="AD47" i="2"/>
  <c r="AD48" i="2"/>
  <c r="AD51" i="2"/>
  <c r="AD49" i="2"/>
  <c r="AD35" i="2"/>
  <c r="AD36" i="2"/>
  <c r="AD34" i="2"/>
  <c r="AD37" i="2"/>
  <c r="AD32" i="2"/>
  <c r="AD30" i="2"/>
  <c r="AD28" i="2"/>
  <c r="AD24" i="2"/>
  <c r="AD33" i="2"/>
  <c r="AD31" i="2"/>
  <c r="AD29" i="2"/>
  <c r="AD27" i="2"/>
  <c r="AD25" i="2"/>
  <c r="AD26" i="2"/>
  <c r="AE4" i="2"/>
  <c r="AE21" i="2" s="1"/>
  <c r="AD10" i="2"/>
  <c r="AD13" i="2"/>
  <c r="AD11" i="2"/>
  <c r="AD8" i="2"/>
  <c r="AD9" i="2"/>
  <c r="AE65" i="2" l="1"/>
  <c r="AE64" i="2"/>
  <c r="AE63" i="2"/>
  <c r="AE62" i="2"/>
  <c r="AE66" i="2"/>
  <c r="AE61" i="2"/>
  <c r="AE256" i="2"/>
  <c r="AE255" i="2"/>
  <c r="AE105" i="2"/>
  <c r="AE104" i="2"/>
  <c r="AE103" i="2"/>
  <c r="AE15" i="2"/>
  <c r="AE323" i="2"/>
  <c r="AE326" i="2"/>
  <c r="AE320" i="2"/>
  <c r="AE328" i="2"/>
  <c r="AE322" i="2"/>
  <c r="AE321" i="2"/>
  <c r="AE317" i="2"/>
  <c r="AE325" i="2"/>
  <c r="AE319" i="2"/>
  <c r="AE327" i="2"/>
  <c r="AE329" i="2"/>
  <c r="AE330" i="2"/>
  <c r="AE324" i="2"/>
  <c r="AE318" i="2"/>
  <c r="AE316" i="2"/>
  <c r="AE311" i="2"/>
  <c r="AE315" i="2"/>
  <c r="AE310" i="2"/>
  <c r="AE309" i="2"/>
  <c r="AE312" i="2"/>
  <c r="AE313" i="2"/>
  <c r="AE314" i="2"/>
  <c r="AE307" i="2"/>
  <c r="AE267" i="2"/>
  <c r="AE254" i="2"/>
  <c r="AE19" i="2"/>
  <c r="AE332" i="2"/>
  <c r="AE252" i="2"/>
  <c r="AE253" i="2"/>
  <c r="AE17" i="2"/>
  <c r="AE305" i="2"/>
  <c r="AE301" i="2"/>
  <c r="AE297" i="2"/>
  <c r="AE304" i="2"/>
  <c r="AE300" i="2"/>
  <c r="AE303" i="2"/>
  <c r="AE299" i="2"/>
  <c r="AE295" i="2"/>
  <c r="AE294" i="2"/>
  <c r="AE290" i="2"/>
  <c r="AE296" i="2"/>
  <c r="AE293" i="2"/>
  <c r="AE291" i="2"/>
  <c r="AE287" i="2"/>
  <c r="AE285" i="2"/>
  <c r="AE292" i="2"/>
  <c r="AE288" i="2"/>
  <c r="AE284" i="2"/>
  <c r="AE280" i="2"/>
  <c r="AE276" i="2"/>
  <c r="AE272" i="2"/>
  <c r="AE274" i="2"/>
  <c r="AE270" i="2"/>
  <c r="AE289" i="2"/>
  <c r="AE306" i="2"/>
  <c r="AE302" i="2"/>
  <c r="AE298" i="2"/>
  <c r="AE279" i="2"/>
  <c r="AE275" i="2"/>
  <c r="AE271" i="2"/>
  <c r="AE286" i="2"/>
  <c r="AE283" i="2"/>
  <c r="AE278" i="2"/>
  <c r="AE282" i="2"/>
  <c r="AE277" i="2"/>
  <c r="AE273" i="2"/>
  <c r="AE269" i="2"/>
  <c r="AE205" i="2"/>
  <c r="AE201" i="2"/>
  <c r="AE197" i="2"/>
  <c r="AE204" i="2"/>
  <c r="AE200" i="2"/>
  <c r="AE207" i="2"/>
  <c r="AE203" i="2"/>
  <c r="AE199" i="2"/>
  <c r="AE206" i="2"/>
  <c r="AE202" i="2"/>
  <c r="AE196" i="2"/>
  <c r="AE193" i="2"/>
  <c r="AE189" i="2"/>
  <c r="AE192" i="2"/>
  <c r="AE188" i="2"/>
  <c r="AE195" i="2"/>
  <c r="AE194" i="2"/>
  <c r="AE191" i="2"/>
  <c r="AE190" i="2"/>
  <c r="AE186" i="2"/>
  <c r="AE182" i="2"/>
  <c r="AE185" i="2"/>
  <c r="AE187" i="2"/>
  <c r="AE184" i="2"/>
  <c r="AE183" i="2"/>
  <c r="AE181" i="2"/>
  <c r="AE165" i="2"/>
  <c r="AE161" i="2"/>
  <c r="AE157" i="2"/>
  <c r="AE153" i="2"/>
  <c r="AE198" i="2"/>
  <c r="AE180" i="2"/>
  <c r="AE168" i="2"/>
  <c r="AE164" i="2"/>
  <c r="AE160" i="2"/>
  <c r="AE156" i="2"/>
  <c r="AE167" i="2"/>
  <c r="AE166" i="2"/>
  <c r="AE163" i="2"/>
  <c r="AE162" i="2"/>
  <c r="AE159" i="2"/>
  <c r="AE158" i="2"/>
  <c r="AE155" i="2"/>
  <c r="AE154" i="2"/>
  <c r="AE151" i="2"/>
  <c r="AE147" i="2"/>
  <c r="AE143" i="2"/>
  <c r="AE149" i="2"/>
  <c r="AE150" i="2"/>
  <c r="AE146" i="2"/>
  <c r="AE142" i="2"/>
  <c r="AE152" i="2"/>
  <c r="AE148" i="2"/>
  <c r="AE141" i="2"/>
  <c r="AE145" i="2"/>
  <c r="AE144" i="2"/>
  <c r="AE251" i="2"/>
  <c r="AE250" i="2"/>
  <c r="AE238" i="2"/>
  <c r="AE239" i="2"/>
  <c r="AE236" i="2"/>
  <c r="AE242" i="2"/>
  <c r="AE231" i="2"/>
  <c r="AE240" i="2"/>
  <c r="AE227" i="2"/>
  <c r="AE233" i="2"/>
  <c r="AE249" i="2"/>
  <c r="AE244" i="2"/>
  <c r="AE232" i="2"/>
  <c r="AE229" i="2"/>
  <c r="AE230" i="2"/>
  <c r="AE247" i="2"/>
  <c r="AE246" i="2"/>
  <c r="AE245" i="2"/>
  <c r="AE248" i="2"/>
  <c r="AE243" i="2"/>
  <c r="AE228" i="2"/>
  <c r="AE235" i="2"/>
  <c r="AE241" i="2"/>
  <c r="AE234" i="2"/>
  <c r="AE237" i="2"/>
  <c r="AE226" i="2"/>
  <c r="AE225" i="2"/>
  <c r="AE223" i="2"/>
  <c r="AE224" i="2"/>
  <c r="AE112" i="2"/>
  <c r="AE110" i="2"/>
  <c r="AE108" i="2"/>
  <c r="AE106" i="2"/>
  <c r="AE101" i="2"/>
  <c r="AE99" i="2"/>
  <c r="AE111" i="2"/>
  <c r="AE109" i="2"/>
  <c r="AE107" i="2"/>
  <c r="AE102" i="2"/>
  <c r="AE100" i="2"/>
  <c r="AE97" i="2"/>
  <c r="AE98" i="2"/>
  <c r="AE96" i="2"/>
  <c r="AE82" i="2"/>
  <c r="AE83" i="2"/>
  <c r="AE59" i="2"/>
  <c r="AE57" i="2"/>
  <c r="AE60" i="2"/>
  <c r="AE58" i="2"/>
  <c r="AE38" i="2"/>
  <c r="AE56" i="2"/>
  <c r="AE177" i="2"/>
  <c r="AE173" i="2"/>
  <c r="AE178" i="2"/>
  <c r="AE174" i="2"/>
  <c r="AE170" i="2"/>
  <c r="AE179" i="2"/>
  <c r="AE175" i="2"/>
  <c r="AE171" i="2"/>
  <c r="AE176" i="2"/>
  <c r="AE172" i="2"/>
  <c r="AE138" i="2"/>
  <c r="AE134" i="2"/>
  <c r="AE139" i="2"/>
  <c r="AE135" i="2"/>
  <c r="AE131" i="2"/>
  <c r="AE140" i="2"/>
  <c r="AE136" i="2"/>
  <c r="AE132" i="2"/>
  <c r="AE137" i="2"/>
  <c r="AE133" i="2"/>
  <c r="AE281" i="2"/>
  <c r="AE220" i="2"/>
  <c r="AE221" i="2"/>
  <c r="AE222" i="2"/>
  <c r="AE219" i="2"/>
  <c r="AE93" i="2"/>
  <c r="AE94" i="2"/>
  <c r="AE92" i="2"/>
  <c r="AE95" i="2"/>
  <c r="AE79" i="2"/>
  <c r="AE80" i="2"/>
  <c r="AE81" i="2"/>
  <c r="AE78" i="2"/>
  <c r="AE53" i="2"/>
  <c r="AE54" i="2"/>
  <c r="AE55" i="2"/>
  <c r="AE52" i="2"/>
  <c r="AE264" i="2"/>
  <c r="AE261" i="2"/>
  <c r="AE265" i="2"/>
  <c r="AE262" i="2"/>
  <c r="AE258" i="2"/>
  <c r="AE266" i="2"/>
  <c r="AE259" i="2"/>
  <c r="AE263" i="2"/>
  <c r="AE260" i="2"/>
  <c r="AE216" i="2"/>
  <c r="AE212" i="2"/>
  <c r="AE215" i="2"/>
  <c r="AE217" i="2"/>
  <c r="AE213" i="2"/>
  <c r="AE209" i="2"/>
  <c r="AE218" i="2"/>
  <c r="AE214" i="2"/>
  <c r="AE210" i="2"/>
  <c r="AE211" i="2"/>
  <c r="AE128" i="2"/>
  <c r="AE124" i="2"/>
  <c r="AE125" i="2"/>
  <c r="AE121" i="2"/>
  <c r="AE126" i="2"/>
  <c r="AE122" i="2"/>
  <c r="AE127" i="2"/>
  <c r="AE123" i="2"/>
  <c r="AE89" i="2"/>
  <c r="AE91" i="2"/>
  <c r="AE90" i="2"/>
  <c r="AE87" i="2"/>
  <c r="AE85" i="2"/>
  <c r="AE88" i="2"/>
  <c r="AE86" i="2"/>
  <c r="AE75" i="2"/>
  <c r="AE71" i="2"/>
  <c r="AE76" i="2"/>
  <c r="AE72" i="2"/>
  <c r="AE68" i="2"/>
  <c r="AE77" i="2"/>
  <c r="AE73" i="2"/>
  <c r="AE69" i="2"/>
  <c r="AE70" i="2"/>
  <c r="AE74" i="2"/>
  <c r="AE48" i="2"/>
  <c r="AE51" i="2"/>
  <c r="AE49" i="2"/>
  <c r="AE50" i="2"/>
  <c r="AE47" i="2"/>
  <c r="AE36" i="2"/>
  <c r="AE34" i="2"/>
  <c r="AE37" i="2"/>
  <c r="AE35" i="2"/>
  <c r="AE32" i="2"/>
  <c r="AE30" i="2"/>
  <c r="AE28" i="2"/>
  <c r="AE26" i="2"/>
  <c r="AE24" i="2"/>
  <c r="AE33" i="2"/>
  <c r="AE31" i="2"/>
  <c r="AE29" i="2"/>
  <c r="AE27" i="2"/>
  <c r="AE25" i="2"/>
  <c r="AF4" i="2"/>
  <c r="AF21" i="2" s="1"/>
  <c r="AE10" i="2"/>
  <c r="AE8" i="2"/>
  <c r="AE13" i="2"/>
  <c r="AE11" i="2"/>
  <c r="AE9" i="2"/>
  <c r="AF66" i="2" l="1"/>
  <c r="AF61" i="2"/>
  <c r="AF64" i="2"/>
  <c r="AF63" i="2"/>
  <c r="AF65" i="2"/>
  <c r="AF62" i="2"/>
  <c r="AF256" i="2"/>
  <c r="AF255" i="2"/>
  <c r="AF105" i="2"/>
  <c r="AF104" i="2"/>
  <c r="AF103" i="2"/>
  <c r="AF15" i="2"/>
  <c r="AF318" i="2"/>
  <c r="AF326" i="2"/>
  <c r="AF321" i="2"/>
  <c r="AF329" i="2"/>
  <c r="AF323" i="2"/>
  <c r="AF317" i="2"/>
  <c r="AF320" i="2"/>
  <c r="AF328" i="2"/>
  <c r="AF325" i="2"/>
  <c r="AF330" i="2"/>
  <c r="AF322" i="2"/>
  <c r="AF324" i="2"/>
  <c r="AF319" i="2"/>
  <c r="AF327" i="2"/>
  <c r="AF310" i="2"/>
  <c r="AF309" i="2"/>
  <c r="AF311" i="2"/>
  <c r="AF312" i="2"/>
  <c r="AF313" i="2"/>
  <c r="AF314" i="2"/>
  <c r="AF315" i="2"/>
  <c r="AF316" i="2"/>
  <c r="AF307" i="2"/>
  <c r="AF267" i="2"/>
  <c r="AF254" i="2"/>
  <c r="AF332" i="2"/>
  <c r="AF19" i="2"/>
  <c r="AF252" i="2"/>
  <c r="AF253" i="2"/>
  <c r="AF17" i="2"/>
  <c r="AF304" i="2"/>
  <c r="AF300" i="2"/>
  <c r="AF296" i="2"/>
  <c r="AF303" i="2"/>
  <c r="AF299" i="2"/>
  <c r="AF306" i="2"/>
  <c r="AF302" i="2"/>
  <c r="AF298" i="2"/>
  <c r="AF294" i="2"/>
  <c r="AF295" i="2"/>
  <c r="AF293" i="2"/>
  <c r="AF289" i="2"/>
  <c r="AF292" i="2"/>
  <c r="AF288" i="2"/>
  <c r="AF284" i="2"/>
  <c r="AF290" i="2"/>
  <c r="AF283" i="2"/>
  <c r="AF291" i="2"/>
  <c r="AF279" i="2"/>
  <c r="AF275" i="2"/>
  <c r="AF271" i="2"/>
  <c r="AF277" i="2"/>
  <c r="AF305" i="2"/>
  <c r="AF301" i="2"/>
  <c r="AF297" i="2"/>
  <c r="AF278" i="2"/>
  <c r="AF274" i="2"/>
  <c r="AF270" i="2"/>
  <c r="AF273" i="2"/>
  <c r="AF287" i="2"/>
  <c r="AF286" i="2"/>
  <c r="AF285" i="2"/>
  <c r="AF282" i="2"/>
  <c r="AF276" i="2"/>
  <c r="AF280" i="2"/>
  <c r="AF272" i="2"/>
  <c r="AF269" i="2"/>
  <c r="AF204" i="2"/>
  <c r="AF200" i="2"/>
  <c r="AF196" i="2"/>
  <c r="AF207" i="2"/>
  <c r="AF203" i="2"/>
  <c r="AF206" i="2"/>
  <c r="AF202" i="2"/>
  <c r="AF198" i="2"/>
  <c r="AF205" i="2"/>
  <c r="AF201" i="2"/>
  <c r="AF197" i="2"/>
  <c r="AF192" i="2"/>
  <c r="AF188" i="2"/>
  <c r="AF195" i="2"/>
  <c r="AF191" i="2"/>
  <c r="AF185" i="2"/>
  <c r="AF184" i="2"/>
  <c r="AF194" i="2"/>
  <c r="AF190" i="2"/>
  <c r="AF187" i="2"/>
  <c r="AF186" i="2"/>
  <c r="AF183" i="2"/>
  <c r="AF182" i="2"/>
  <c r="AF199" i="2"/>
  <c r="AF193" i="2"/>
  <c r="AF189" i="2"/>
  <c r="AF181" i="2"/>
  <c r="AF180" i="2"/>
  <c r="AF168" i="2"/>
  <c r="AF164" i="2"/>
  <c r="AF160" i="2"/>
  <c r="AF156" i="2"/>
  <c r="AF167" i="2"/>
  <c r="AF163" i="2"/>
  <c r="AF159" i="2"/>
  <c r="AF155" i="2"/>
  <c r="AF166" i="2"/>
  <c r="AF165" i="2"/>
  <c r="AF162" i="2"/>
  <c r="AF161" i="2"/>
  <c r="AF158" i="2"/>
  <c r="AF157" i="2"/>
  <c r="AF150" i="2"/>
  <c r="AF146" i="2"/>
  <c r="AF142" i="2"/>
  <c r="AF152" i="2"/>
  <c r="AF149" i="2"/>
  <c r="AF145" i="2"/>
  <c r="AF141" i="2"/>
  <c r="AF148" i="2"/>
  <c r="AF154" i="2"/>
  <c r="AF151" i="2"/>
  <c r="AF147" i="2"/>
  <c r="AF143" i="2"/>
  <c r="AF153" i="2"/>
  <c r="AF144" i="2"/>
  <c r="AF250" i="2"/>
  <c r="AF251" i="2"/>
  <c r="AF229" i="2"/>
  <c r="AF228" i="2"/>
  <c r="AF241" i="2"/>
  <c r="AF236" i="2"/>
  <c r="AF249" i="2"/>
  <c r="AF248" i="2"/>
  <c r="AF247" i="2"/>
  <c r="AF231" i="2"/>
  <c r="AF227" i="2"/>
  <c r="AF246" i="2"/>
  <c r="AF244" i="2"/>
  <c r="AF245" i="2"/>
  <c r="AF243" i="2"/>
  <c r="AF237" i="2"/>
  <c r="AF242" i="2"/>
  <c r="AF240" i="2"/>
  <c r="AF234" i="2"/>
  <c r="AF233" i="2"/>
  <c r="AF232" i="2"/>
  <c r="AF238" i="2"/>
  <c r="AF235" i="2"/>
  <c r="AF239" i="2"/>
  <c r="AF230" i="2"/>
  <c r="AF226" i="2"/>
  <c r="AF224" i="2"/>
  <c r="AF223" i="2"/>
  <c r="AF225" i="2"/>
  <c r="AF112" i="2"/>
  <c r="AF110" i="2"/>
  <c r="AF108" i="2"/>
  <c r="AF106" i="2"/>
  <c r="AF101" i="2"/>
  <c r="AF111" i="2"/>
  <c r="AF109" i="2"/>
  <c r="AF107" i="2"/>
  <c r="AF102" i="2"/>
  <c r="AF97" i="2"/>
  <c r="AF100" i="2"/>
  <c r="AF98" i="2"/>
  <c r="AF96" i="2"/>
  <c r="AF99" i="2"/>
  <c r="AF83" i="2"/>
  <c r="AF82" i="2"/>
  <c r="AF57" i="2"/>
  <c r="AF60" i="2"/>
  <c r="AF58" i="2"/>
  <c r="AF59" i="2"/>
  <c r="AF38" i="2"/>
  <c r="AF56" i="2"/>
  <c r="AF178" i="2"/>
  <c r="AF174" i="2"/>
  <c r="AF170" i="2"/>
  <c r="AF179" i="2"/>
  <c r="AF175" i="2"/>
  <c r="AF171" i="2"/>
  <c r="AF176" i="2"/>
  <c r="AF172" i="2"/>
  <c r="AF177" i="2"/>
  <c r="AF173" i="2"/>
  <c r="AF139" i="2"/>
  <c r="AF135" i="2"/>
  <c r="AF131" i="2"/>
  <c r="AF140" i="2"/>
  <c r="AF136" i="2"/>
  <c r="AF132" i="2"/>
  <c r="AF137" i="2"/>
  <c r="AF133" i="2"/>
  <c r="AF138" i="2"/>
  <c r="AF134" i="2"/>
  <c r="AF281" i="2"/>
  <c r="AF221" i="2"/>
  <c r="AF222" i="2"/>
  <c r="AF219" i="2"/>
  <c r="AF220" i="2"/>
  <c r="AF94" i="2"/>
  <c r="AF95" i="2"/>
  <c r="AF93" i="2"/>
  <c r="AF92" i="2"/>
  <c r="AF80" i="2"/>
  <c r="AF81" i="2"/>
  <c r="AF78" i="2"/>
  <c r="AF79" i="2"/>
  <c r="AF54" i="2"/>
  <c r="AF55" i="2"/>
  <c r="AF52" i="2"/>
  <c r="AF53" i="2"/>
  <c r="AF265" i="2"/>
  <c r="AF262" i="2"/>
  <c r="AF258" i="2"/>
  <c r="AF266" i="2"/>
  <c r="AF259" i="2"/>
  <c r="AF263" i="2"/>
  <c r="AF260" i="2"/>
  <c r="AF264" i="2"/>
  <c r="AF261" i="2"/>
  <c r="AF217" i="2"/>
  <c r="AF213" i="2"/>
  <c r="AF209" i="2"/>
  <c r="AF218" i="2"/>
  <c r="AF214" i="2"/>
  <c r="AF210" i="2"/>
  <c r="AF215" i="2"/>
  <c r="AF211" i="2"/>
  <c r="AF216" i="2"/>
  <c r="AF212" i="2"/>
  <c r="AF125" i="2"/>
  <c r="AF121" i="2"/>
  <c r="AF126" i="2"/>
  <c r="AF122" i="2"/>
  <c r="AF128" i="2"/>
  <c r="AF127" i="2"/>
  <c r="AF123" i="2"/>
  <c r="AF124" i="2"/>
  <c r="AF90" i="2"/>
  <c r="AF87" i="2"/>
  <c r="AF85" i="2"/>
  <c r="AF91" i="2"/>
  <c r="AF86" i="2"/>
  <c r="AF89" i="2"/>
  <c r="AF88" i="2"/>
  <c r="AF76" i="2"/>
  <c r="AF72" i="2"/>
  <c r="AF68" i="2"/>
  <c r="AF77" i="2"/>
  <c r="AF73" i="2"/>
  <c r="AF69" i="2"/>
  <c r="AF74" i="2"/>
  <c r="AF70" i="2"/>
  <c r="AF75" i="2"/>
  <c r="AF71" i="2"/>
  <c r="AF48" i="2"/>
  <c r="AF51" i="2"/>
  <c r="AF49" i="2"/>
  <c r="AF50" i="2"/>
  <c r="AF47" i="2"/>
  <c r="AF34" i="2"/>
  <c r="AF37" i="2"/>
  <c r="AF35" i="2"/>
  <c r="AF36" i="2"/>
  <c r="AF33" i="2"/>
  <c r="AF31" i="2"/>
  <c r="AF29" i="2"/>
  <c r="AF27" i="2"/>
  <c r="AF25" i="2"/>
  <c r="AF32" i="2"/>
  <c r="AF30" i="2"/>
  <c r="AF28" i="2"/>
  <c r="AF26" i="2"/>
  <c r="AF24" i="2"/>
  <c r="AG4" i="2"/>
  <c r="AG21" i="2" s="1"/>
  <c r="AF13" i="2"/>
  <c r="AF11" i="2"/>
  <c r="AF10" i="2"/>
  <c r="AF8" i="2"/>
  <c r="AF9" i="2"/>
  <c r="AG62" i="2" l="1"/>
  <c r="AG66" i="2"/>
  <c r="AG61" i="2"/>
  <c r="AG65" i="2"/>
  <c r="AG64" i="2"/>
  <c r="AG63" i="2"/>
  <c r="AG255" i="2"/>
  <c r="AG256" i="2"/>
  <c r="AG104" i="2"/>
  <c r="AG103" i="2"/>
  <c r="AG105" i="2"/>
  <c r="AG15" i="2"/>
  <c r="AG321" i="2"/>
  <c r="AG329" i="2"/>
  <c r="AG324" i="2"/>
  <c r="AG318" i="2"/>
  <c r="AG326" i="2"/>
  <c r="AG323" i="2"/>
  <c r="AG320" i="2"/>
  <c r="AG328" i="2"/>
  <c r="AG319" i="2"/>
  <c r="AG317" i="2"/>
  <c r="AG325" i="2"/>
  <c r="AG327" i="2"/>
  <c r="AG322" i="2"/>
  <c r="AG330" i="2"/>
  <c r="AG310" i="2"/>
  <c r="AG309" i="2"/>
  <c r="AG311" i="2"/>
  <c r="AG313" i="2"/>
  <c r="AG312" i="2"/>
  <c r="AG314" i="2"/>
  <c r="AG315" i="2"/>
  <c r="AG316" i="2"/>
  <c r="AG307" i="2"/>
  <c r="AG267" i="2"/>
  <c r="AG254" i="2"/>
  <c r="AG19" i="2"/>
  <c r="AG332" i="2"/>
  <c r="AG252" i="2"/>
  <c r="AG253" i="2"/>
  <c r="AG17" i="2"/>
  <c r="AG303" i="2"/>
  <c r="AG299" i="2"/>
  <c r="AG295" i="2"/>
  <c r="AG306" i="2"/>
  <c r="AG302" i="2"/>
  <c r="AG298" i="2"/>
  <c r="AG305" i="2"/>
  <c r="AG301" i="2"/>
  <c r="AG297" i="2"/>
  <c r="AG293" i="2"/>
  <c r="AG292" i="2"/>
  <c r="AG288" i="2"/>
  <c r="AG304" i="2"/>
  <c r="AG300" i="2"/>
  <c r="AG290" i="2"/>
  <c r="AG283" i="2"/>
  <c r="AG294" i="2"/>
  <c r="AG286" i="2"/>
  <c r="AG282" i="2"/>
  <c r="AG284" i="2"/>
  <c r="AG278" i="2"/>
  <c r="AG274" i="2"/>
  <c r="AG270" i="2"/>
  <c r="AG272" i="2"/>
  <c r="AG291" i="2"/>
  <c r="AG287" i="2"/>
  <c r="AG285" i="2"/>
  <c r="AG277" i="2"/>
  <c r="AG273" i="2"/>
  <c r="AG296" i="2"/>
  <c r="AG289" i="2"/>
  <c r="AG280" i="2"/>
  <c r="AG276" i="2"/>
  <c r="AG275" i="2"/>
  <c r="AG271" i="2"/>
  <c r="AG279" i="2"/>
  <c r="AG269" i="2"/>
  <c r="AG207" i="2"/>
  <c r="AG203" i="2"/>
  <c r="AG199" i="2"/>
  <c r="AG206" i="2"/>
  <c r="AG202" i="2"/>
  <c r="AG205" i="2"/>
  <c r="AG201" i="2"/>
  <c r="AG197" i="2"/>
  <c r="AG204" i="2"/>
  <c r="AG200" i="2"/>
  <c r="AG195" i="2"/>
  <c r="AG191" i="2"/>
  <c r="AG198" i="2"/>
  <c r="AG194" i="2"/>
  <c r="AG190" i="2"/>
  <c r="AG184" i="2"/>
  <c r="AG192" i="2"/>
  <c r="AG188" i="2"/>
  <c r="AG187" i="2"/>
  <c r="AG183" i="2"/>
  <c r="AG193" i="2"/>
  <c r="AG189" i="2"/>
  <c r="AG181" i="2"/>
  <c r="AG180" i="2"/>
  <c r="AG185" i="2"/>
  <c r="AG167" i="2"/>
  <c r="AG163" i="2"/>
  <c r="AG159" i="2"/>
  <c r="AG155" i="2"/>
  <c r="AG196" i="2"/>
  <c r="AG186" i="2"/>
  <c r="AG182" i="2"/>
  <c r="AG166" i="2"/>
  <c r="AG162" i="2"/>
  <c r="AG158" i="2"/>
  <c r="AG154" i="2"/>
  <c r="AG165" i="2"/>
  <c r="AG149" i="2"/>
  <c r="AG145" i="2"/>
  <c r="AG141" i="2"/>
  <c r="AG157" i="2"/>
  <c r="AG151" i="2"/>
  <c r="AG168" i="2"/>
  <c r="AG164" i="2"/>
  <c r="AG160" i="2"/>
  <c r="AG156" i="2"/>
  <c r="AG152" i="2"/>
  <c r="AG148" i="2"/>
  <c r="AG144" i="2"/>
  <c r="AG161" i="2"/>
  <c r="AG153" i="2"/>
  <c r="AG147" i="2"/>
  <c r="AG150" i="2"/>
  <c r="AG146" i="2"/>
  <c r="AG142" i="2"/>
  <c r="AG143" i="2"/>
  <c r="AG250" i="2"/>
  <c r="AG251" i="2"/>
  <c r="AG227" i="2"/>
  <c r="AG245" i="2"/>
  <c r="AG243" i="2"/>
  <c r="AG242" i="2"/>
  <c r="AG237" i="2"/>
  <c r="AG236" i="2"/>
  <c r="AG246" i="2"/>
  <c r="AG231" i="2"/>
  <c r="AG249" i="2"/>
  <c r="AG248" i="2"/>
  <c r="AG229" i="2"/>
  <c r="AG241" i="2"/>
  <c r="AG239" i="2"/>
  <c r="AG233" i="2"/>
  <c r="AG232" i="2"/>
  <c r="AG228" i="2"/>
  <c r="AG234" i="2"/>
  <c r="AG244" i="2"/>
  <c r="AG235" i="2"/>
  <c r="AG247" i="2"/>
  <c r="AG240" i="2"/>
  <c r="AG230" i="2"/>
  <c r="AG238" i="2"/>
  <c r="AG226" i="2"/>
  <c r="AG223" i="2"/>
  <c r="AG225" i="2"/>
  <c r="AG224" i="2"/>
  <c r="AG111" i="2"/>
  <c r="AG109" i="2"/>
  <c r="AG107" i="2"/>
  <c r="AG102" i="2"/>
  <c r="AG100" i="2"/>
  <c r="AG98" i="2"/>
  <c r="AG112" i="2"/>
  <c r="AG110" i="2"/>
  <c r="AG108" i="2"/>
  <c r="AG106" i="2"/>
  <c r="AG101" i="2"/>
  <c r="AG99" i="2"/>
  <c r="AG96" i="2"/>
  <c r="AG97" i="2"/>
  <c r="AG82" i="2"/>
  <c r="AG83" i="2"/>
  <c r="AG60" i="2"/>
  <c r="AG58" i="2"/>
  <c r="AG59" i="2"/>
  <c r="AG57" i="2"/>
  <c r="AG38" i="2"/>
  <c r="AG56" i="2"/>
  <c r="AG179" i="2"/>
  <c r="AG175" i="2"/>
  <c r="AG171" i="2"/>
  <c r="AG176" i="2"/>
  <c r="AG172" i="2"/>
  <c r="AG177" i="2"/>
  <c r="AG173" i="2"/>
  <c r="AG178" i="2"/>
  <c r="AG170" i="2"/>
  <c r="AG174" i="2"/>
  <c r="AG140" i="2"/>
  <c r="AG136" i="2"/>
  <c r="AG132" i="2"/>
  <c r="AG137" i="2"/>
  <c r="AG133" i="2"/>
  <c r="AG138" i="2"/>
  <c r="AG134" i="2"/>
  <c r="AG139" i="2"/>
  <c r="AG131" i="2"/>
  <c r="AG135" i="2"/>
  <c r="AG281" i="2"/>
  <c r="AG222" i="2"/>
  <c r="AG219" i="2"/>
  <c r="AG220" i="2"/>
  <c r="AG221" i="2"/>
  <c r="AG95" i="2"/>
  <c r="AG92" i="2"/>
  <c r="AG94" i="2"/>
  <c r="AG93" i="2"/>
  <c r="AG81" i="2"/>
  <c r="AG78" i="2"/>
  <c r="AG79" i="2"/>
  <c r="AG80" i="2"/>
  <c r="AG55" i="2"/>
  <c r="AG52" i="2"/>
  <c r="AG53" i="2"/>
  <c r="AG54" i="2"/>
  <c r="AG266" i="2"/>
  <c r="AG259" i="2"/>
  <c r="AG263" i="2"/>
  <c r="AG260" i="2"/>
  <c r="AG264" i="2"/>
  <c r="AG261" i="2"/>
  <c r="AG265" i="2"/>
  <c r="AG258" i="2"/>
  <c r="AG262" i="2"/>
  <c r="AG218" i="2"/>
  <c r="AG214" i="2"/>
  <c r="AG210" i="2"/>
  <c r="AG215" i="2"/>
  <c r="AG211" i="2"/>
  <c r="AG217" i="2"/>
  <c r="AG216" i="2"/>
  <c r="AG212" i="2"/>
  <c r="AG213" i="2"/>
  <c r="AG209" i="2"/>
  <c r="AG126" i="2"/>
  <c r="AG122" i="2"/>
  <c r="AG127" i="2"/>
  <c r="AG123" i="2"/>
  <c r="AG128" i="2"/>
  <c r="AG124" i="2"/>
  <c r="AG125" i="2"/>
  <c r="AG121" i="2"/>
  <c r="AG91" i="2"/>
  <c r="AG86" i="2"/>
  <c r="AG88" i="2"/>
  <c r="AG89" i="2"/>
  <c r="AG87" i="2"/>
  <c r="AG90" i="2"/>
  <c r="AG85" i="2"/>
  <c r="AG77" i="2"/>
  <c r="AG73" i="2"/>
  <c r="AG69" i="2"/>
  <c r="AG74" i="2"/>
  <c r="AG70" i="2"/>
  <c r="AG75" i="2"/>
  <c r="AG71" i="2"/>
  <c r="AG76" i="2"/>
  <c r="AG72" i="2"/>
  <c r="AG68" i="2"/>
  <c r="AG51" i="2"/>
  <c r="AG49" i="2"/>
  <c r="AG50" i="2"/>
  <c r="AG47" i="2"/>
  <c r="AG48" i="2"/>
  <c r="AG37" i="2"/>
  <c r="AG35" i="2"/>
  <c r="AG36" i="2"/>
  <c r="AG34" i="2"/>
  <c r="AG33" i="2"/>
  <c r="AG31" i="2"/>
  <c r="AG29" i="2"/>
  <c r="AG27" i="2"/>
  <c r="AG25" i="2"/>
  <c r="AG32" i="2"/>
  <c r="AG30" i="2"/>
  <c r="AG28" i="2"/>
  <c r="AG26" i="2"/>
  <c r="AG24" i="2"/>
  <c r="AH4" i="2"/>
  <c r="AH21" i="2" s="1"/>
  <c r="AG11" i="2"/>
  <c r="AG9" i="2"/>
  <c r="AG10" i="2"/>
  <c r="AG8" i="2"/>
  <c r="AG13" i="2"/>
  <c r="AH64" i="2" l="1"/>
  <c r="AH63" i="2"/>
  <c r="AH62" i="2"/>
  <c r="AH61" i="2"/>
  <c r="AH65" i="2"/>
  <c r="AH66" i="2"/>
  <c r="AH255" i="2"/>
  <c r="AH256" i="2"/>
  <c r="AH104" i="2"/>
  <c r="AH105" i="2"/>
  <c r="AH103" i="2"/>
  <c r="AH15" i="2"/>
  <c r="AH330" i="2"/>
  <c r="AH324" i="2"/>
  <c r="AH327" i="2"/>
  <c r="AH321" i="2"/>
  <c r="AH329" i="2"/>
  <c r="AH323" i="2"/>
  <c r="AH322" i="2"/>
  <c r="AH318" i="2"/>
  <c r="AH326" i="2"/>
  <c r="AH320" i="2"/>
  <c r="AH328" i="2"/>
  <c r="AH317" i="2"/>
  <c r="AH325" i="2"/>
  <c r="AH319" i="2"/>
  <c r="AH311" i="2"/>
  <c r="AH312" i="2"/>
  <c r="AH309" i="2"/>
  <c r="AH313" i="2"/>
  <c r="AH314" i="2"/>
  <c r="AH310" i="2"/>
  <c r="AH315" i="2"/>
  <c r="AH316" i="2"/>
  <c r="AH307" i="2"/>
  <c r="AH267" i="2"/>
  <c r="AH254" i="2"/>
  <c r="AH332" i="2"/>
  <c r="AH19" i="2"/>
  <c r="AH252" i="2"/>
  <c r="AH253" i="2"/>
  <c r="AH17" i="2"/>
  <c r="AH306" i="2"/>
  <c r="AH302" i="2"/>
  <c r="AH298" i="2"/>
  <c r="AH305" i="2"/>
  <c r="AH301" i="2"/>
  <c r="AH297" i="2"/>
  <c r="AH304" i="2"/>
  <c r="AH300" i="2"/>
  <c r="AH296" i="2"/>
  <c r="AH295" i="2"/>
  <c r="AH291" i="2"/>
  <c r="AH287" i="2"/>
  <c r="AH303" i="2"/>
  <c r="AH299" i="2"/>
  <c r="AH294" i="2"/>
  <c r="AH286" i="2"/>
  <c r="AH282" i="2"/>
  <c r="AH289" i="2"/>
  <c r="AH285" i="2"/>
  <c r="AH293" i="2"/>
  <c r="AH292" i="2"/>
  <c r="AH277" i="2"/>
  <c r="AH273" i="2"/>
  <c r="AH279" i="2"/>
  <c r="AH284" i="2"/>
  <c r="AH280" i="2"/>
  <c r="AH276" i="2"/>
  <c r="AH272" i="2"/>
  <c r="AH288" i="2"/>
  <c r="AH283" i="2"/>
  <c r="AH275" i="2"/>
  <c r="AH271" i="2"/>
  <c r="AH290" i="2"/>
  <c r="AH278" i="2"/>
  <c r="AH274" i="2"/>
  <c r="AH270" i="2"/>
  <c r="AH269" i="2"/>
  <c r="AH206" i="2"/>
  <c r="AH202" i="2"/>
  <c r="AH198" i="2"/>
  <c r="AH205" i="2"/>
  <c r="AH201" i="2"/>
  <c r="AH204" i="2"/>
  <c r="AH200" i="2"/>
  <c r="AH196" i="2"/>
  <c r="AH194" i="2"/>
  <c r="AH190" i="2"/>
  <c r="AH199" i="2"/>
  <c r="AH193" i="2"/>
  <c r="AH189" i="2"/>
  <c r="AH192" i="2"/>
  <c r="AH188" i="2"/>
  <c r="AH187" i="2"/>
  <c r="AH183" i="2"/>
  <c r="AH186" i="2"/>
  <c r="AH182" i="2"/>
  <c r="AH195" i="2"/>
  <c r="AH191" i="2"/>
  <c r="AH184" i="2"/>
  <c r="AH180" i="2"/>
  <c r="AH207" i="2"/>
  <c r="AH203" i="2"/>
  <c r="AH185" i="2"/>
  <c r="AH166" i="2"/>
  <c r="AH162" i="2"/>
  <c r="AH158" i="2"/>
  <c r="AH154" i="2"/>
  <c r="AH197" i="2"/>
  <c r="AH181" i="2"/>
  <c r="AH165" i="2"/>
  <c r="AH161" i="2"/>
  <c r="AH157" i="2"/>
  <c r="AH153" i="2"/>
  <c r="AH167" i="2"/>
  <c r="AH163" i="2"/>
  <c r="AH159" i="2"/>
  <c r="AH155" i="2"/>
  <c r="AH168" i="2"/>
  <c r="AH164" i="2"/>
  <c r="AH160" i="2"/>
  <c r="AH156" i="2"/>
  <c r="AH152" i="2"/>
  <c r="AH148" i="2"/>
  <c r="AH144" i="2"/>
  <c r="AH151" i="2"/>
  <c r="AH147" i="2"/>
  <c r="AH143" i="2"/>
  <c r="AH150" i="2"/>
  <c r="AH146" i="2"/>
  <c r="AH142" i="2"/>
  <c r="AH145" i="2"/>
  <c r="AH141" i="2"/>
  <c r="AH149" i="2"/>
  <c r="AH250" i="2"/>
  <c r="AH251" i="2"/>
  <c r="AH231" i="2"/>
  <c r="AH227" i="2"/>
  <c r="AH240" i="2"/>
  <c r="AH238" i="2"/>
  <c r="AH237" i="2"/>
  <c r="AH249" i="2"/>
  <c r="AH243" i="2"/>
  <c r="AH232" i="2"/>
  <c r="AH241" i="2"/>
  <c r="AH228" i="2"/>
  <c r="AH239" i="2"/>
  <c r="AH245" i="2"/>
  <c r="AH233" i="2"/>
  <c r="AH248" i="2"/>
  <c r="AH247" i="2"/>
  <c r="AH246" i="2"/>
  <c r="AH229" i="2"/>
  <c r="AH234" i="2"/>
  <c r="AH244" i="2"/>
  <c r="AH242" i="2"/>
  <c r="AH235" i="2"/>
  <c r="AH236" i="2"/>
  <c r="AH230" i="2"/>
  <c r="AH226" i="2"/>
  <c r="AH224" i="2"/>
  <c r="AH225" i="2"/>
  <c r="AH223" i="2"/>
  <c r="AH111" i="2"/>
  <c r="AH109" i="2"/>
  <c r="AH107" i="2"/>
  <c r="AH102" i="2"/>
  <c r="AH100" i="2"/>
  <c r="AH112" i="2"/>
  <c r="AH110" i="2"/>
  <c r="AH108" i="2"/>
  <c r="AH106" i="2"/>
  <c r="AH101" i="2"/>
  <c r="AH96" i="2"/>
  <c r="AH98" i="2"/>
  <c r="AH99" i="2"/>
  <c r="AH97" i="2"/>
  <c r="AH82" i="2"/>
  <c r="AH83" i="2"/>
  <c r="AH58" i="2"/>
  <c r="AH59" i="2"/>
  <c r="AH57" i="2"/>
  <c r="AH60" i="2"/>
  <c r="AH38" i="2"/>
  <c r="AH56" i="2"/>
  <c r="AH176" i="2"/>
  <c r="AH172" i="2"/>
  <c r="AH177" i="2"/>
  <c r="AH173" i="2"/>
  <c r="AH178" i="2"/>
  <c r="AH174" i="2"/>
  <c r="AH170" i="2"/>
  <c r="AH179" i="2"/>
  <c r="AH175" i="2"/>
  <c r="AH171" i="2"/>
  <c r="AH137" i="2"/>
  <c r="AH133" i="2"/>
  <c r="AH138" i="2"/>
  <c r="AH134" i="2"/>
  <c r="AH139" i="2"/>
  <c r="AH135" i="2"/>
  <c r="AH131" i="2"/>
  <c r="AH140" i="2"/>
  <c r="AH136" i="2"/>
  <c r="AH132" i="2"/>
  <c r="AH281" i="2"/>
  <c r="AH219" i="2"/>
  <c r="AH220" i="2"/>
  <c r="AH221" i="2"/>
  <c r="AH222" i="2"/>
  <c r="AH92" i="2"/>
  <c r="AH93" i="2"/>
  <c r="AH95" i="2"/>
  <c r="AH94" i="2"/>
  <c r="AH78" i="2"/>
  <c r="AH79" i="2"/>
  <c r="AH80" i="2"/>
  <c r="AH81" i="2"/>
  <c r="AH52" i="2"/>
  <c r="AH53" i="2"/>
  <c r="AH54" i="2"/>
  <c r="AH55" i="2"/>
  <c r="AH263" i="2"/>
  <c r="AH260" i="2"/>
  <c r="AH264" i="2"/>
  <c r="AH261" i="2"/>
  <c r="AH265" i="2"/>
  <c r="AH262" i="2"/>
  <c r="AH258" i="2"/>
  <c r="AH266" i="2"/>
  <c r="AH259" i="2"/>
  <c r="AH215" i="2"/>
  <c r="AH211" i="2"/>
  <c r="AH216" i="2"/>
  <c r="AH212" i="2"/>
  <c r="AH217" i="2"/>
  <c r="AH213" i="2"/>
  <c r="AH209" i="2"/>
  <c r="AH218" i="2"/>
  <c r="AH210" i="2"/>
  <c r="AH214" i="2"/>
  <c r="AH127" i="2"/>
  <c r="AH123" i="2"/>
  <c r="AH126" i="2"/>
  <c r="AH128" i="2"/>
  <c r="AH124" i="2"/>
  <c r="AH125" i="2"/>
  <c r="AH121" i="2"/>
  <c r="AH122" i="2"/>
  <c r="AH88" i="2"/>
  <c r="AH90" i="2"/>
  <c r="AH89" i="2"/>
  <c r="AH87" i="2"/>
  <c r="AH91" i="2"/>
  <c r="AH86" i="2"/>
  <c r="AH85" i="2"/>
  <c r="AH74" i="2"/>
  <c r="AH70" i="2"/>
  <c r="AH75" i="2"/>
  <c r="AH71" i="2"/>
  <c r="AH76" i="2"/>
  <c r="AH72" i="2"/>
  <c r="AH68" i="2"/>
  <c r="AH77" i="2"/>
  <c r="AH69" i="2"/>
  <c r="AH73" i="2"/>
  <c r="AH50" i="2"/>
  <c r="AH47" i="2"/>
  <c r="AH48" i="2"/>
  <c r="AH51" i="2"/>
  <c r="AH49" i="2"/>
  <c r="AH36" i="2"/>
  <c r="AH34" i="2"/>
  <c r="AH37" i="2"/>
  <c r="AH35" i="2"/>
  <c r="AH32" i="2"/>
  <c r="AH30" i="2"/>
  <c r="AH28" i="2"/>
  <c r="AH26" i="2"/>
  <c r="AH33" i="2"/>
  <c r="AH31" i="2"/>
  <c r="AH29" i="2"/>
  <c r="AH27" i="2"/>
  <c r="AH24" i="2"/>
  <c r="AH25" i="2"/>
  <c r="AI4" i="2"/>
  <c r="AI21" i="2" s="1"/>
  <c r="AH10" i="2"/>
  <c r="AH13" i="2"/>
  <c r="AH8" i="2"/>
  <c r="AH11" i="2"/>
  <c r="AH9" i="2"/>
  <c r="AI66" i="2" l="1"/>
  <c r="AI65" i="2"/>
  <c r="AI61" i="2"/>
  <c r="AI64" i="2"/>
  <c r="AI63" i="2"/>
  <c r="AI62" i="2"/>
  <c r="AI256" i="2"/>
  <c r="AI255" i="2"/>
  <c r="AI104" i="2"/>
  <c r="AI103" i="2"/>
  <c r="AI105" i="2"/>
  <c r="AI15" i="2"/>
  <c r="AI319" i="2"/>
  <c r="AI327" i="2"/>
  <c r="AI322" i="2"/>
  <c r="AI330" i="2"/>
  <c r="AI324" i="2"/>
  <c r="AI318" i="2"/>
  <c r="AI326" i="2"/>
  <c r="AI321" i="2"/>
  <c r="AI329" i="2"/>
  <c r="AI317" i="2"/>
  <c r="AI323" i="2"/>
  <c r="AI328" i="2"/>
  <c r="AI325" i="2"/>
  <c r="AI320" i="2"/>
  <c r="AI312" i="2"/>
  <c r="AI315" i="2"/>
  <c r="AI310" i="2"/>
  <c r="AI313" i="2"/>
  <c r="AI309" i="2"/>
  <c r="AI314" i="2"/>
  <c r="AI316" i="2"/>
  <c r="AI311" i="2"/>
  <c r="AI307" i="2"/>
  <c r="AI267" i="2"/>
  <c r="AI254" i="2"/>
  <c r="AI332" i="2"/>
  <c r="AI19" i="2"/>
  <c r="AI252" i="2"/>
  <c r="AI253" i="2"/>
  <c r="AI17" i="2"/>
  <c r="AI305" i="2"/>
  <c r="AI301" i="2"/>
  <c r="AI297" i="2"/>
  <c r="AI304" i="2"/>
  <c r="AI300" i="2"/>
  <c r="AI303" i="2"/>
  <c r="AI299" i="2"/>
  <c r="AI295" i="2"/>
  <c r="AI296" i="2"/>
  <c r="AI294" i="2"/>
  <c r="AI290" i="2"/>
  <c r="AI289" i="2"/>
  <c r="AI285" i="2"/>
  <c r="AI306" i="2"/>
  <c r="AI302" i="2"/>
  <c r="AI298" i="2"/>
  <c r="AI291" i="2"/>
  <c r="AI287" i="2"/>
  <c r="AI284" i="2"/>
  <c r="AI280" i="2"/>
  <c r="AI276" i="2"/>
  <c r="AI272" i="2"/>
  <c r="AI278" i="2"/>
  <c r="AI288" i="2"/>
  <c r="AI286" i="2"/>
  <c r="AI283" i="2"/>
  <c r="AI282" i="2"/>
  <c r="AI279" i="2"/>
  <c r="AI275" i="2"/>
  <c r="AI271" i="2"/>
  <c r="AI270" i="2"/>
  <c r="AI274" i="2"/>
  <c r="AI293" i="2"/>
  <c r="AI292" i="2"/>
  <c r="AI277" i="2"/>
  <c r="AI273" i="2"/>
  <c r="AI269" i="2"/>
  <c r="AI205" i="2"/>
  <c r="AI201" i="2"/>
  <c r="AI197" i="2"/>
  <c r="AI204" i="2"/>
  <c r="AI200" i="2"/>
  <c r="AI207" i="2"/>
  <c r="AI203" i="2"/>
  <c r="AI199" i="2"/>
  <c r="AI198" i="2"/>
  <c r="AI193" i="2"/>
  <c r="AI189" i="2"/>
  <c r="AI192" i="2"/>
  <c r="AI188" i="2"/>
  <c r="AI206" i="2"/>
  <c r="AI202" i="2"/>
  <c r="AI186" i="2"/>
  <c r="AI182" i="2"/>
  <c r="AI196" i="2"/>
  <c r="AI185" i="2"/>
  <c r="AI181" i="2"/>
  <c r="AI165" i="2"/>
  <c r="AI161" i="2"/>
  <c r="AI157" i="2"/>
  <c r="AI153" i="2"/>
  <c r="AI195" i="2"/>
  <c r="AI194" i="2"/>
  <c r="AI191" i="2"/>
  <c r="AI190" i="2"/>
  <c r="AI187" i="2"/>
  <c r="AI184" i="2"/>
  <c r="AI183" i="2"/>
  <c r="AI180" i="2"/>
  <c r="AI168" i="2"/>
  <c r="AI164" i="2"/>
  <c r="AI160" i="2"/>
  <c r="AI156" i="2"/>
  <c r="AI167" i="2"/>
  <c r="AI166" i="2"/>
  <c r="AI163" i="2"/>
  <c r="AI151" i="2"/>
  <c r="AI147" i="2"/>
  <c r="AI143" i="2"/>
  <c r="AI159" i="2"/>
  <c r="AI155" i="2"/>
  <c r="AI154" i="2"/>
  <c r="AI150" i="2"/>
  <c r="AI146" i="2"/>
  <c r="AI142" i="2"/>
  <c r="AI162" i="2"/>
  <c r="AI158" i="2"/>
  <c r="AI149" i="2"/>
  <c r="AI145" i="2"/>
  <c r="AI144" i="2"/>
  <c r="AI141" i="2"/>
  <c r="AI152" i="2"/>
  <c r="AI148" i="2"/>
  <c r="AI251" i="2"/>
  <c r="AI250" i="2"/>
  <c r="AI230" i="2"/>
  <c r="AI237" i="2"/>
  <c r="AI242" i="2"/>
  <c r="AI249" i="2"/>
  <c r="AI232" i="2"/>
  <c r="AI228" i="2"/>
  <c r="AI233" i="2"/>
  <c r="AI247" i="2"/>
  <c r="AI246" i="2"/>
  <c r="AI245" i="2"/>
  <c r="AI244" i="2"/>
  <c r="AI227" i="2"/>
  <c r="AI243" i="2"/>
  <c r="AI241" i="2"/>
  <c r="AI248" i="2"/>
  <c r="AI238" i="2"/>
  <c r="AI235" i="2"/>
  <c r="AI234" i="2"/>
  <c r="AI229" i="2"/>
  <c r="AI239" i="2"/>
  <c r="AI236" i="2"/>
  <c r="AI240" i="2"/>
  <c r="AI231" i="2"/>
  <c r="AI226" i="2"/>
  <c r="AI225" i="2"/>
  <c r="AI223" i="2"/>
  <c r="AI224" i="2"/>
  <c r="AI112" i="2"/>
  <c r="AI110" i="2"/>
  <c r="AI108" i="2"/>
  <c r="AI106" i="2"/>
  <c r="AI101" i="2"/>
  <c r="AI99" i="2"/>
  <c r="AI111" i="2"/>
  <c r="AI109" i="2"/>
  <c r="AI107" i="2"/>
  <c r="AI102" i="2"/>
  <c r="AI100" i="2"/>
  <c r="AI98" i="2"/>
  <c r="AI97" i="2"/>
  <c r="AI96" i="2"/>
  <c r="AI83" i="2"/>
  <c r="AI82" i="2"/>
  <c r="AI59" i="2"/>
  <c r="AI57" i="2"/>
  <c r="AI60" i="2"/>
  <c r="AI58" i="2"/>
  <c r="AI38" i="2"/>
  <c r="AI56" i="2"/>
  <c r="AI177" i="2"/>
  <c r="AI173" i="2"/>
  <c r="AI178" i="2"/>
  <c r="AI174" i="2"/>
  <c r="AI170" i="2"/>
  <c r="AI179" i="2"/>
  <c r="AI175" i="2"/>
  <c r="AI171" i="2"/>
  <c r="AI176" i="2"/>
  <c r="AI172" i="2"/>
  <c r="AI138" i="2"/>
  <c r="AI134" i="2"/>
  <c r="AI139" i="2"/>
  <c r="AI135" i="2"/>
  <c r="AI131" i="2"/>
  <c r="AI140" i="2"/>
  <c r="AI136" i="2"/>
  <c r="AI132" i="2"/>
  <c r="AI137" i="2"/>
  <c r="AI133" i="2"/>
  <c r="AI281" i="2"/>
  <c r="AI220" i="2"/>
  <c r="AI221" i="2"/>
  <c r="AI222" i="2"/>
  <c r="AI219" i="2"/>
  <c r="AI93" i="2"/>
  <c r="AI94" i="2"/>
  <c r="AI92" i="2"/>
  <c r="AI95" i="2"/>
  <c r="AI79" i="2"/>
  <c r="AI80" i="2"/>
  <c r="AI81" i="2"/>
  <c r="AI78" i="2"/>
  <c r="AI53" i="2"/>
  <c r="AI54" i="2"/>
  <c r="AI55" i="2"/>
  <c r="AI52" i="2"/>
  <c r="AI264" i="2"/>
  <c r="AI261" i="2"/>
  <c r="AI265" i="2"/>
  <c r="AI262" i="2"/>
  <c r="AI258" i="2"/>
  <c r="AI266" i="2"/>
  <c r="AI259" i="2"/>
  <c r="AI263" i="2"/>
  <c r="AI260" i="2"/>
  <c r="AI216" i="2"/>
  <c r="AI212" i="2"/>
  <c r="AI217" i="2"/>
  <c r="AI213" i="2"/>
  <c r="AI209" i="2"/>
  <c r="AI218" i="2"/>
  <c r="AI214" i="2"/>
  <c r="AI210" i="2"/>
  <c r="AI215" i="2"/>
  <c r="AI211" i="2"/>
  <c r="AI128" i="2"/>
  <c r="AI124" i="2"/>
  <c r="AI127" i="2"/>
  <c r="AI125" i="2"/>
  <c r="AI121" i="2"/>
  <c r="AI126" i="2"/>
  <c r="AI122" i="2"/>
  <c r="AI123" i="2"/>
  <c r="AI89" i="2"/>
  <c r="AI91" i="2"/>
  <c r="AI90" i="2"/>
  <c r="AI87" i="2"/>
  <c r="AI85" i="2"/>
  <c r="AI88" i="2"/>
  <c r="AI86" i="2"/>
  <c r="AI75" i="2"/>
  <c r="AI71" i="2"/>
  <c r="AI76" i="2"/>
  <c r="AI72" i="2"/>
  <c r="AI68" i="2"/>
  <c r="AI77" i="2"/>
  <c r="AI73" i="2"/>
  <c r="AI69" i="2"/>
  <c r="AI74" i="2"/>
  <c r="AI70" i="2"/>
  <c r="AI48" i="2"/>
  <c r="AI51" i="2"/>
  <c r="AI49" i="2"/>
  <c r="AI50" i="2"/>
  <c r="AI47" i="2"/>
  <c r="AI36" i="2"/>
  <c r="AI34" i="2"/>
  <c r="AI37" i="2"/>
  <c r="AI35" i="2"/>
  <c r="AI32" i="2"/>
  <c r="AI30" i="2"/>
  <c r="AI28" i="2"/>
  <c r="AI26" i="2"/>
  <c r="AI24" i="2"/>
  <c r="AI33" i="2"/>
  <c r="AI31" i="2"/>
  <c r="AI29" i="2"/>
  <c r="AI27" i="2"/>
  <c r="AI25" i="2"/>
  <c r="AJ4" i="2"/>
  <c r="AJ21" i="2" s="1"/>
  <c r="AI10" i="2"/>
  <c r="AI8" i="2"/>
  <c r="AI13" i="2"/>
  <c r="AI11" i="2"/>
  <c r="AI9" i="2"/>
  <c r="AJ66" i="2" l="1"/>
  <c r="AJ65" i="2"/>
  <c r="AJ64" i="2"/>
  <c r="AJ61" i="2"/>
  <c r="AJ63" i="2"/>
  <c r="AJ62" i="2"/>
  <c r="AJ255" i="2"/>
  <c r="AJ256" i="2"/>
  <c r="AJ103" i="2"/>
  <c r="AJ105" i="2"/>
  <c r="AJ104" i="2"/>
  <c r="AJ15" i="2"/>
  <c r="AJ322" i="2"/>
  <c r="AJ325" i="2"/>
  <c r="AJ319" i="2"/>
  <c r="AJ327" i="2"/>
  <c r="AJ330" i="2"/>
  <c r="AJ324" i="2"/>
  <c r="AJ321" i="2"/>
  <c r="AJ329" i="2"/>
  <c r="AJ320" i="2"/>
  <c r="AJ318" i="2"/>
  <c r="AJ326" i="2"/>
  <c r="AJ328" i="2"/>
  <c r="AJ323" i="2"/>
  <c r="AJ317" i="2"/>
  <c r="AJ313" i="2"/>
  <c r="AJ312" i="2"/>
  <c r="AJ314" i="2"/>
  <c r="AJ315" i="2"/>
  <c r="AJ316" i="2"/>
  <c r="AJ310" i="2"/>
  <c r="AJ309" i="2"/>
  <c r="AJ311" i="2"/>
  <c r="AJ307" i="2"/>
  <c r="AJ267" i="2"/>
  <c r="AJ254" i="2"/>
  <c r="AJ332" i="2"/>
  <c r="AJ19" i="2"/>
  <c r="AJ252" i="2"/>
  <c r="AJ253" i="2"/>
  <c r="AJ17" i="2"/>
  <c r="AJ304" i="2"/>
  <c r="AJ300" i="2"/>
  <c r="AJ296" i="2"/>
  <c r="AJ303" i="2"/>
  <c r="AJ299" i="2"/>
  <c r="AJ306" i="2"/>
  <c r="AJ302" i="2"/>
  <c r="AJ298" i="2"/>
  <c r="AJ294" i="2"/>
  <c r="AJ293" i="2"/>
  <c r="AJ289" i="2"/>
  <c r="AJ291" i="2"/>
  <c r="AJ287" i="2"/>
  <c r="AJ284" i="2"/>
  <c r="AJ292" i="2"/>
  <c r="AJ288" i="2"/>
  <c r="AJ283" i="2"/>
  <c r="AJ305" i="2"/>
  <c r="AJ301" i="2"/>
  <c r="AJ297" i="2"/>
  <c r="AJ286" i="2"/>
  <c r="AJ285" i="2"/>
  <c r="AJ282" i="2"/>
  <c r="AJ279" i="2"/>
  <c r="AJ275" i="2"/>
  <c r="AJ271" i="2"/>
  <c r="AJ273" i="2"/>
  <c r="AJ278" i="2"/>
  <c r="AJ274" i="2"/>
  <c r="AJ270" i="2"/>
  <c r="AJ277" i="2"/>
  <c r="AJ290" i="2"/>
  <c r="AJ295" i="2"/>
  <c r="AJ280" i="2"/>
  <c r="AJ276" i="2"/>
  <c r="AJ272" i="2"/>
  <c r="AJ269" i="2"/>
  <c r="AJ204" i="2"/>
  <c r="AJ200" i="2"/>
  <c r="AJ196" i="2"/>
  <c r="AJ207" i="2"/>
  <c r="AJ203" i="2"/>
  <c r="AJ206" i="2"/>
  <c r="AJ202" i="2"/>
  <c r="AJ198" i="2"/>
  <c r="AJ199" i="2"/>
  <c r="AJ192" i="2"/>
  <c r="AJ188" i="2"/>
  <c r="AJ195" i="2"/>
  <c r="AJ191" i="2"/>
  <c r="AJ185" i="2"/>
  <c r="AJ205" i="2"/>
  <c r="AJ201" i="2"/>
  <c r="AJ197" i="2"/>
  <c r="AJ194" i="2"/>
  <c r="AJ193" i="2"/>
  <c r="AJ190" i="2"/>
  <c r="AJ189" i="2"/>
  <c r="AJ184" i="2"/>
  <c r="AJ181" i="2"/>
  <c r="AJ187" i="2"/>
  <c r="AJ186" i="2"/>
  <c r="AJ183" i="2"/>
  <c r="AJ182" i="2"/>
  <c r="AJ180" i="2"/>
  <c r="AJ168" i="2"/>
  <c r="AJ164" i="2"/>
  <c r="AJ160" i="2"/>
  <c r="AJ156" i="2"/>
  <c r="AJ167" i="2"/>
  <c r="AJ163" i="2"/>
  <c r="AJ159" i="2"/>
  <c r="AJ155" i="2"/>
  <c r="AJ152" i="2"/>
  <c r="AJ150" i="2"/>
  <c r="AJ146" i="2"/>
  <c r="AJ142" i="2"/>
  <c r="AJ148" i="2"/>
  <c r="AJ166" i="2"/>
  <c r="AJ165" i="2"/>
  <c r="AJ162" i="2"/>
  <c r="AJ161" i="2"/>
  <c r="AJ158" i="2"/>
  <c r="AJ157" i="2"/>
  <c r="AJ154" i="2"/>
  <c r="AJ153" i="2"/>
  <c r="AJ149" i="2"/>
  <c r="AJ145" i="2"/>
  <c r="AJ141" i="2"/>
  <c r="AJ144" i="2"/>
  <c r="AJ143" i="2"/>
  <c r="AJ151" i="2"/>
  <c r="AJ147" i="2"/>
  <c r="AJ251" i="2"/>
  <c r="AJ250" i="2"/>
  <c r="AJ232" i="2"/>
  <c r="AJ228" i="2"/>
  <c r="AJ247" i="2"/>
  <c r="AJ246" i="2"/>
  <c r="AJ244" i="2"/>
  <c r="AJ243" i="2"/>
  <c r="AJ237" i="2"/>
  <c r="AJ249" i="2"/>
  <c r="AJ236" i="2"/>
  <c r="AJ242" i="2"/>
  <c r="AJ240" i="2"/>
  <c r="AJ234" i="2"/>
  <c r="AJ233" i="2"/>
  <c r="AJ227" i="2"/>
  <c r="AJ238" i="2"/>
  <c r="AJ235" i="2"/>
  <c r="AJ229" i="2"/>
  <c r="AJ230" i="2"/>
  <c r="AJ231" i="2"/>
  <c r="AJ241" i="2"/>
  <c r="AJ245" i="2"/>
  <c r="AJ248" i="2"/>
  <c r="AJ239" i="2"/>
  <c r="AJ226" i="2"/>
  <c r="AJ224" i="2"/>
  <c r="AJ223" i="2"/>
  <c r="AJ225" i="2"/>
  <c r="AJ112" i="2"/>
  <c r="AJ110" i="2"/>
  <c r="AJ108" i="2"/>
  <c r="AJ106" i="2"/>
  <c r="AJ101" i="2"/>
  <c r="AJ111" i="2"/>
  <c r="AJ109" i="2"/>
  <c r="AJ107" i="2"/>
  <c r="AJ102" i="2"/>
  <c r="AJ100" i="2"/>
  <c r="AJ98" i="2"/>
  <c r="AJ97" i="2"/>
  <c r="AJ99" i="2"/>
  <c r="AJ96" i="2"/>
  <c r="AJ83" i="2"/>
  <c r="AJ82" i="2"/>
  <c r="AJ60" i="2"/>
  <c r="AJ58" i="2"/>
  <c r="AJ59" i="2"/>
  <c r="AJ57" i="2"/>
  <c r="AJ38" i="2"/>
  <c r="AJ56" i="2"/>
  <c r="AJ178" i="2"/>
  <c r="AJ174" i="2"/>
  <c r="AJ170" i="2"/>
  <c r="AJ179" i="2"/>
  <c r="AJ175" i="2"/>
  <c r="AJ171" i="2"/>
  <c r="AJ176" i="2"/>
  <c r="AJ172" i="2"/>
  <c r="AJ173" i="2"/>
  <c r="AJ177" i="2"/>
  <c r="AJ139" i="2"/>
  <c r="AJ135" i="2"/>
  <c r="AJ131" i="2"/>
  <c r="AJ140" i="2"/>
  <c r="AJ136" i="2"/>
  <c r="AJ132" i="2"/>
  <c r="AJ137" i="2"/>
  <c r="AJ133" i="2"/>
  <c r="AJ134" i="2"/>
  <c r="AJ138" i="2"/>
  <c r="AJ281" i="2"/>
  <c r="AJ221" i="2"/>
  <c r="AJ222" i="2"/>
  <c r="AJ219" i="2"/>
  <c r="AJ220" i="2"/>
  <c r="AJ94" i="2"/>
  <c r="AJ95" i="2"/>
  <c r="AJ92" i="2"/>
  <c r="AJ93" i="2"/>
  <c r="AJ80" i="2"/>
  <c r="AJ81" i="2"/>
  <c r="AJ78" i="2"/>
  <c r="AJ79" i="2"/>
  <c r="AJ54" i="2"/>
  <c r="AJ55" i="2"/>
  <c r="AJ52" i="2"/>
  <c r="AJ53" i="2"/>
  <c r="AJ265" i="2"/>
  <c r="AJ262" i="2"/>
  <c r="AJ258" i="2"/>
  <c r="AJ266" i="2"/>
  <c r="AJ259" i="2"/>
  <c r="AJ263" i="2"/>
  <c r="AJ260" i="2"/>
  <c r="AJ261" i="2"/>
  <c r="AJ264" i="2"/>
  <c r="AJ217" i="2"/>
  <c r="AJ213" i="2"/>
  <c r="AJ209" i="2"/>
  <c r="AJ218" i="2"/>
  <c r="AJ214" i="2"/>
  <c r="AJ210" i="2"/>
  <c r="AJ216" i="2"/>
  <c r="AJ215" i="2"/>
  <c r="AJ211" i="2"/>
  <c r="AJ212" i="2"/>
  <c r="AJ125" i="2"/>
  <c r="AJ121" i="2"/>
  <c r="AJ128" i="2"/>
  <c r="AJ126" i="2"/>
  <c r="AJ122" i="2"/>
  <c r="AJ127" i="2"/>
  <c r="AJ123" i="2"/>
  <c r="AJ124" i="2"/>
  <c r="AJ90" i="2"/>
  <c r="AJ87" i="2"/>
  <c r="AJ85" i="2"/>
  <c r="AJ91" i="2"/>
  <c r="AJ86" i="2"/>
  <c r="AJ89" i="2"/>
  <c r="AJ88" i="2"/>
  <c r="AJ76" i="2"/>
  <c r="AJ72" i="2"/>
  <c r="AJ68" i="2"/>
  <c r="AJ75" i="2"/>
  <c r="AJ77" i="2"/>
  <c r="AJ73" i="2"/>
  <c r="AJ69" i="2"/>
  <c r="AJ74" i="2"/>
  <c r="AJ70" i="2"/>
  <c r="AJ71" i="2"/>
  <c r="AJ48" i="2"/>
  <c r="AJ51" i="2"/>
  <c r="AJ49" i="2"/>
  <c r="AJ50" i="2"/>
  <c r="AJ47" i="2"/>
  <c r="AJ37" i="2"/>
  <c r="AJ35" i="2"/>
  <c r="AJ36" i="2"/>
  <c r="AJ34" i="2"/>
  <c r="AJ33" i="2"/>
  <c r="AJ31" i="2"/>
  <c r="AJ29" i="2"/>
  <c r="AJ27" i="2"/>
  <c r="AJ32" i="2"/>
  <c r="AJ30" i="2"/>
  <c r="AJ28" i="2"/>
  <c r="AJ26" i="2"/>
  <c r="AJ24" i="2"/>
  <c r="AJ25" i="2"/>
  <c r="AK4" i="2"/>
  <c r="AK21" i="2" s="1"/>
  <c r="AJ13" i="2"/>
  <c r="AJ11" i="2"/>
  <c r="AJ10" i="2"/>
  <c r="AJ9" i="2"/>
  <c r="AJ8" i="2"/>
  <c r="AK62" i="2" l="1"/>
  <c r="AK61" i="2"/>
  <c r="AK64" i="2"/>
  <c r="AK66" i="2"/>
  <c r="AK65" i="2"/>
  <c r="AK63" i="2"/>
  <c r="AK256" i="2"/>
  <c r="AK255" i="2"/>
  <c r="AK104" i="2"/>
  <c r="AK103" i="2"/>
  <c r="AK105" i="2"/>
  <c r="AK15" i="2"/>
  <c r="AK317" i="2"/>
  <c r="AK325" i="2"/>
  <c r="AK328" i="2"/>
  <c r="AK322" i="2"/>
  <c r="AK330" i="2"/>
  <c r="AK324" i="2"/>
  <c r="AK319" i="2"/>
  <c r="AK327" i="2"/>
  <c r="AK321" i="2"/>
  <c r="AK329" i="2"/>
  <c r="AK323" i="2"/>
  <c r="AK320" i="2"/>
  <c r="AK318" i="2"/>
  <c r="AK326" i="2"/>
  <c r="AK314" i="2"/>
  <c r="AK315" i="2"/>
  <c r="AK316" i="2"/>
  <c r="AK310" i="2"/>
  <c r="AK309" i="2"/>
  <c r="AK311" i="2"/>
  <c r="AK312" i="2"/>
  <c r="AK313" i="2"/>
  <c r="AK307" i="2"/>
  <c r="AK267" i="2"/>
  <c r="AK254" i="2"/>
  <c r="AK332" i="2"/>
  <c r="AK19" i="2"/>
  <c r="AK252" i="2"/>
  <c r="AK253" i="2"/>
  <c r="AK17" i="2"/>
  <c r="AK303" i="2"/>
  <c r="AK299" i="2"/>
  <c r="AK295" i="2"/>
  <c r="AK306" i="2"/>
  <c r="AK302" i="2"/>
  <c r="AK298" i="2"/>
  <c r="AK305" i="2"/>
  <c r="AK301" i="2"/>
  <c r="AK297" i="2"/>
  <c r="AK296" i="2"/>
  <c r="AK293" i="2"/>
  <c r="AK292" i="2"/>
  <c r="AK288" i="2"/>
  <c r="AK283" i="2"/>
  <c r="AK290" i="2"/>
  <c r="AK286" i="2"/>
  <c r="AK282" i="2"/>
  <c r="AK294" i="2"/>
  <c r="AK287" i="2"/>
  <c r="AK278" i="2"/>
  <c r="AK274" i="2"/>
  <c r="AK270" i="2"/>
  <c r="AK276" i="2"/>
  <c r="AK285" i="2"/>
  <c r="AK289" i="2"/>
  <c r="AK277" i="2"/>
  <c r="AK273" i="2"/>
  <c r="AK272" i="2"/>
  <c r="AK291" i="2"/>
  <c r="AK284" i="2"/>
  <c r="AK280" i="2"/>
  <c r="AK304" i="2"/>
  <c r="AK300" i="2"/>
  <c r="AK279" i="2"/>
  <c r="AK275" i="2"/>
  <c r="AK271" i="2"/>
  <c r="AK269" i="2"/>
  <c r="AK207" i="2"/>
  <c r="AK203" i="2"/>
  <c r="AK199" i="2"/>
  <c r="AK206" i="2"/>
  <c r="AK202" i="2"/>
  <c r="AK205" i="2"/>
  <c r="AK201" i="2"/>
  <c r="AK197" i="2"/>
  <c r="AK195" i="2"/>
  <c r="AK191" i="2"/>
  <c r="AK196" i="2"/>
  <c r="AK194" i="2"/>
  <c r="AK190" i="2"/>
  <c r="AK193" i="2"/>
  <c r="AK189" i="2"/>
  <c r="AK184" i="2"/>
  <c r="AK187" i="2"/>
  <c r="AK183" i="2"/>
  <c r="AK192" i="2"/>
  <c r="AK188" i="2"/>
  <c r="AK185" i="2"/>
  <c r="AK181" i="2"/>
  <c r="AK204" i="2"/>
  <c r="AK200" i="2"/>
  <c r="AK186" i="2"/>
  <c r="AK182" i="2"/>
  <c r="AK180" i="2"/>
  <c r="AK198" i="2"/>
  <c r="AK167" i="2"/>
  <c r="AK163" i="2"/>
  <c r="AK159" i="2"/>
  <c r="AK155" i="2"/>
  <c r="AK166" i="2"/>
  <c r="AK162" i="2"/>
  <c r="AK158" i="2"/>
  <c r="AK154" i="2"/>
  <c r="AK147" i="2"/>
  <c r="AK168" i="2"/>
  <c r="AK164" i="2"/>
  <c r="AK160" i="2"/>
  <c r="AK156" i="2"/>
  <c r="AK165" i="2"/>
  <c r="AK161" i="2"/>
  <c r="AK157" i="2"/>
  <c r="AK153" i="2"/>
  <c r="AK149" i="2"/>
  <c r="AK145" i="2"/>
  <c r="AK141" i="2"/>
  <c r="AK151" i="2"/>
  <c r="AK152" i="2"/>
  <c r="AK148" i="2"/>
  <c r="AK144" i="2"/>
  <c r="AK143" i="2"/>
  <c r="AK146" i="2"/>
  <c r="AK142" i="2"/>
  <c r="AK150" i="2"/>
  <c r="AK250" i="2"/>
  <c r="AK251" i="2"/>
  <c r="AK227" i="2"/>
  <c r="AK229" i="2"/>
  <c r="AK228" i="2"/>
  <c r="AK231" i="2"/>
  <c r="AK241" i="2"/>
  <c r="AK239" i="2"/>
  <c r="AK244" i="2"/>
  <c r="AK233" i="2"/>
  <c r="AK242" i="2"/>
  <c r="AK232" i="2"/>
  <c r="AK235" i="2"/>
  <c r="AK234" i="2"/>
  <c r="AK240" i="2"/>
  <c r="AK249" i="2"/>
  <c r="AK248" i="2"/>
  <c r="AK247" i="2"/>
  <c r="AK238" i="2"/>
  <c r="AK230" i="2"/>
  <c r="AK246" i="2"/>
  <c r="AK245" i="2"/>
  <c r="AK237" i="2"/>
  <c r="AK243" i="2"/>
  <c r="AK236" i="2"/>
  <c r="AK226" i="2"/>
  <c r="AK223" i="2"/>
  <c r="AK225" i="2"/>
  <c r="AK224" i="2"/>
  <c r="AK111" i="2"/>
  <c r="AK109" i="2"/>
  <c r="AK107" i="2"/>
  <c r="AK102" i="2"/>
  <c r="AK100" i="2"/>
  <c r="AK98" i="2"/>
  <c r="AK112" i="2"/>
  <c r="AK110" i="2"/>
  <c r="AK108" i="2"/>
  <c r="AK106" i="2"/>
  <c r="AK101" i="2"/>
  <c r="AK99" i="2"/>
  <c r="AK96" i="2"/>
  <c r="AK97" i="2"/>
  <c r="AK82" i="2"/>
  <c r="AK83" i="2"/>
  <c r="AK60" i="2"/>
  <c r="AK58" i="2"/>
  <c r="AK59" i="2"/>
  <c r="AK57" i="2"/>
  <c r="AK38" i="2"/>
  <c r="AK56" i="2"/>
  <c r="AK179" i="2"/>
  <c r="AK175" i="2"/>
  <c r="AK171" i="2"/>
  <c r="AK176" i="2"/>
  <c r="AK172" i="2"/>
  <c r="AK177" i="2"/>
  <c r="AK173" i="2"/>
  <c r="AK178" i="2"/>
  <c r="AK174" i="2"/>
  <c r="AK170" i="2"/>
  <c r="AK140" i="2"/>
  <c r="AK136" i="2"/>
  <c r="AK132" i="2"/>
  <c r="AK137" i="2"/>
  <c r="AK133" i="2"/>
  <c r="AK138" i="2"/>
  <c r="AK134" i="2"/>
  <c r="AK139" i="2"/>
  <c r="AK135" i="2"/>
  <c r="AK131" i="2"/>
  <c r="AK281" i="2"/>
  <c r="AK222" i="2"/>
  <c r="AK219" i="2"/>
  <c r="AK220" i="2"/>
  <c r="AK221" i="2"/>
  <c r="AK95" i="2"/>
  <c r="AK92" i="2"/>
  <c r="AK93" i="2"/>
  <c r="AK94" i="2"/>
  <c r="AK81" i="2"/>
  <c r="AK78" i="2"/>
  <c r="AK79" i="2"/>
  <c r="AK80" i="2"/>
  <c r="AK55" i="2"/>
  <c r="AK52" i="2"/>
  <c r="AK53" i="2"/>
  <c r="AK54" i="2"/>
  <c r="AK266" i="2"/>
  <c r="AK259" i="2"/>
  <c r="AK263" i="2"/>
  <c r="AK260" i="2"/>
  <c r="AK264" i="2"/>
  <c r="AK261" i="2"/>
  <c r="AK265" i="2"/>
  <c r="AK262" i="2"/>
  <c r="AK258" i="2"/>
  <c r="AK218" i="2"/>
  <c r="AK214" i="2"/>
  <c r="AK210" i="2"/>
  <c r="AK215" i="2"/>
  <c r="AK211" i="2"/>
  <c r="AK216" i="2"/>
  <c r="AK212" i="2"/>
  <c r="AK217" i="2"/>
  <c r="AK209" i="2"/>
  <c r="AK213" i="2"/>
  <c r="AK126" i="2"/>
  <c r="AK122" i="2"/>
  <c r="AK127" i="2"/>
  <c r="AK123" i="2"/>
  <c r="AK128" i="2"/>
  <c r="AK124" i="2"/>
  <c r="AK125" i="2"/>
  <c r="AK121" i="2"/>
  <c r="AK91" i="2"/>
  <c r="AK86" i="2"/>
  <c r="AK89" i="2"/>
  <c r="AK88" i="2"/>
  <c r="AK85" i="2"/>
  <c r="AK90" i="2"/>
  <c r="AK87" i="2"/>
  <c r="AK77" i="2"/>
  <c r="AK73" i="2"/>
  <c r="AK69" i="2"/>
  <c r="AK74" i="2"/>
  <c r="AK70" i="2"/>
  <c r="AK75" i="2"/>
  <c r="AK71" i="2"/>
  <c r="AK76" i="2"/>
  <c r="AK68" i="2"/>
  <c r="AK72" i="2"/>
  <c r="AK51" i="2"/>
  <c r="AK49" i="2"/>
  <c r="AK50" i="2"/>
  <c r="AK47" i="2"/>
  <c r="AK48" i="2"/>
  <c r="AK37" i="2"/>
  <c r="AK35" i="2"/>
  <c r="AK36" i="2"/>
  <c r="AK34" i="2"/>
  <c r="AK33" i="2"/>
  <c r="AK31" i="2"/>
  <c r="AK29" i="2"/>
  <c r="AK27" i="2"/>
  <c r="AK25" i="2"/>
  <c r="AK32" i="2"/>
  <c r="AK30" i="2"/>
  <c r="AK28" i="2"/>
  <c r="AK26" i="2"/>
  <c r="AK24" i="2"/>
  <c r="AL4" i="2"/>
  <c r="AL21" i="2" s="1"/>
  <c r="AK11" i="2"/>
  <c r="AK9" i="2"/>
  <c r="AK10" i="2"/>
  <c r="AK8" i="2"/>
  <c r="AK13" i="2"/>
  <c r="AL62" i="2" l="1"/>
  <c r="AL63" i="2"/>
  <c r="AL66" i="2"/>
  <c r="AL61" i="2"/>
  <c r="AL64" i="2"/>
  <c r="AL65" i="2"/>
  <c r="AL256" i="2"/>
  <c r="AL255" i="2"/>
  <c r="AL105" i="2"/>
  <c r="AL103" i="2"/>
  <c r="AL104" i="2"/>
  <c r="AL15" i="2"/>
  <c r="AL320" i="2"/>
  <c r="AL328" i="2"/>
  <c r="AL323" i="2"/>
  <c r="AL317" i="2"/>
  <c r="AL325" i="2"/>
  <c r="AL319" i="2"/>
  <c r="AL327" i="2"/>
  <c r="AL322" i="2"/>
  <c r="AL318" i="2"/>
  <c r="AL330" i="2"/>
  <c r="AL324" i="2"/>
  <c r="AL329" i="2"/>
  <c r="AL326" i="2"/>
  <c r="AL321" i="2"/>
  <c r="AL315" i="2"/>
  <c r="AL309" i="2"/>
  <c r="AL316" i="2"/>
  <c r="AL310" i="2"/>
  <c r="AL314" i="2"/>
  <c r="AL311" i="2"/>
  <c r="AL313" i="2"/>
  <c r="AL312" i="2"/>
  <c r="AL307" i="2"/>
  <c r="AL267" i="2"/>
  <c r="AL254" i="2"/>
  <c r="AL332" i="2"/>
  <c r="AL19" i="2"/>
  <c r="AL252" i="2"/>
  <c r="AL253" i="2"/>
  <c r="AL17" i="2"/>
  <c r="AL306" i="2"/>
  <c r="AL302" i="2"/>
  <c r="AL298" i="2"/>
  <c r="AL305" i="2"/>
  <c r="AL301" i="2"/>
  <c r="AL297" i="2"/>
  <c r="AL304" i="2"/>
  <c r="AL300" i="2"/>
  <c r="AL296" i="2"/>
  <c r="AL292" i="2"/>
  <c r="AL303" i="2"/>
  <c r="AL299" i="2"/>
  <c r="AL291" i="2"/>
  <c r="AL287" i="2"/>
  <c r="AL290" i="2"/>
  <c r="AL288" i="2"/>
  <c r="AL286" i="2"/>
  <c r="AL282" i="2"/>
  <c r="AL293" i="2"/>
  <c r="AL285" i="2"/>
  <c r="AL289" i="2"/>
  <c r="AL283" i="2"/>
  <c r="AL277" i="2"/>
  <c r="AL273" i="2"/>
  <c r="AL279" i="2"/>
  <c r="AL275" i="2"/>
  <c r="AL271" i="2"/>
  <c r="AL294" i="2"/>
  <c r="AL284" i="2"/>
  <c r="AL280" i="2"/>
  <c r="AL276" i="2"/>
  <c r="AL272" i="2"/>
  <c r="AL295" i="2"/>
  <c r="AL270" i="2"/>
  <c r="AL278" i="2"/>
  <c r="AL274" i="2"/>
  <c r="AL269" i="2"/>
  <c r="AL206" i="2"/>
  <c r="AL202" i="2"/>
  <c r="AL198" i="2"/>
  <c r="AL205" i="2"/>
  <c r="AL201" i="2"/>
  <c r="AL204" i="2"/>
  <c r="AL200" i="2"/>
  <c r="AL196" i="2"/>
  <c r="AL194" i="2"/>
  <c r="AL190" i="2"/>
  <c r="AL197" i="2"/>
  <c r="AL193" i="2"/>
  <c r="AL189" i="2"/>
  <c r="AL187" i="2"/>
  <c r="AL183" i="2"/>
  <c r="AL199" i="2"/>
  <c r="AL195" i="2"/>
  <c r="AL191" i="2"/>
  <c r="AL186" i="2"/>
  <c r="AL182" i="2"/>
  <c r="AL207" i="2"/>
  <c r="AL203" i="2"/>
  <c r="AL180" i="2"/>
  <c r="AL184" i="2"/>
  <c r="AL166" i="2"/>
  <c r="AL162" i="2"/>
  <c r="AL158" i="2"/>
  <c r="AL154" i="2"/>
  <c r="AL192" i="2"/>
  <c r="AL188" i="2"/>
  <c r="AL185" i="2"/>
  <c r="AL181" i="2"/>
  <c r="AL165" i="2"/>
  <c r="AL161" i="2"/>
  <c r="AL157" i="2"/>
  <c r="AL153" i="2"/>
  <c r="AL168" i="2"/>
  <c r="AL164" i="2"/>
  <c r="AL156" i="2"/>
  <c r="AL152" i="2"/>
  <c r="AL148" i="2"/>
  <c r="AL144" i="2"/>
  <c r="AL150" i="2"/>
  <c r="AL167" i="2"/>
  <c r="AL163" i="2"/>
  <c r="AL159" i="2"/>
  <c r="AL155" i="2"/>
  <c r="AL151" i="2"/>
  <c r="AL147" i="2"/>
  <c r="AL143" i="2"/>
  <c r="AL160" i="2"/>
  <c r="AL145" i="2"/>
  <c r="AL141" i="2"/>
  <c r="AL149" i="2"/>
  <c r="AL146" i="2"/>
  <c r="AL142" i="2"/>
  <c r="AL250" i="2"/>
  <c r="AL251" i="2"/>
  <c r="AL243" i="2"/>
  <c r="AL249" i="2"/>
  <c r="AL233" i="2"/>
  <c r="AL230" i="2"/>
  <c r="AL227" i="2"/>
  <c r="AL248" i="2"/>
  <c r="AL247" i="2"/>
  <c r="AL246" i="2"/>
  <c r="AL229" i="2"/>
  <c r="AL245" i="2"/>
  <c r="AL228" i="2"/>
  <c r="AL244" i="2"/>
  <c r="AL242" i="2"/>
  <c r="AL239" i="2"/>
  <c r="AL236" i="2"/>
  <c r="AL235" i="2"/>
  <c r="AL234" i="2"/>
  <c r="AL240" i="2"/>
  <c r="AL238" i="2"/>
  <c r="AL241" i="2"/>
  <c r="AL231" i="2"/>
  <c r="AL232" i="2"/>
  <c r="AL237" i="2"/>
  <c r="AL226" i="2"/>
  <c r="AL224" i="2"/>
  <c r="AL223" i="2"/>
  <c r="AL225" i="2"/>
  <c r="AL111" i="2"/>
  <c r="AL109" i="2"/>
  <c r="AL107" i="2"/>
  <c r="AL102" i="2"/>
  <c r="AL100" i="2"/>
  <c r="AL112" i="2"/>
  <c r="AL110" i="2"/>
  <c r="AL108" i="2"/>
  <c r="AL106" i="2"/>
  <c r="AL101" i="2"/>
  <c r="AL99" i="2"/>
  <c r="AL96" i="2"/>
  <c r="AL97" i="2"/>
  <c r="AL98" i="2"/>
  <c r="AL82" i="2"/>
  <c r="AL83" i="2"/>
  <c r="AL58" i="2"/>
  <c r="AL59" i="2"/>
  <c r="AL57" i="2"/>
  <c r="AL60" i="2"/>
  <c r="AL38" i="2"/>
  <c r="AL56" i="2"/>
  <c r="AL176" i="2"/>
  <c r="AL172" i="2"/>
  <c r="AL177" i="2"/>
  <c r="AL173" i="2"/>
  <c r="AL178" i="2"/>
  <c r="AL174" i="2"/>
  <c r="AL170" i="2"/>
  <c r="AL179" i="2"/>
  <c r="AL175" i="2"/>
  <c r="AL171" i="2"/>
  <c r="AL137" i="2"/>
  <c r="AL133" i="2"/>
  <c r="AL138" i="2"/>
  <c r="AL134" i="2"/>
  <c r="AL139" i="2"/>
  <c r="AL135" i="2"/>
  <c r="AL131" i="2"/>
  <c r="AL140" i="2"/>
  <c r="AL136" i="2"/>
  <c r="AL132" i="2"/>
  <c r="AL281" i="2"/>
  <c r="AL219" i="2"/>
  <c r="AL220" i="2"/>
  <c r="AL221" i="2"/>
  <c r="AL222" i="2"/>
  <c r="AL92" i="2"/>
  <c r="AL93" i="2"/>
  <c r="AL94" i="2"/>
  <c r="AL95" i="2"/>
  <c r="AL78" i="2"/>
  <c r="AL79" i="2"/>
  <c r="AL80" i="2"/>
  <c r="AL81" i="2"/>
  <c r="AL52" i="2"/>
  <c r="AL53" i="2"/>
  <c r="AL54" i="2"/>
  <c r="AL55" i="2"/>
  <c r="AL263" i="2"/>
  <c r="AL260" i="2"/>
  <c r="AL264" i="2"/>
  <c r="AL261" i="2"/>
  <c r="AL265" i="2"/>
  <c r="AL262" i="2"/>
  <c r="AL258" i="2"/>
  <c r="AL266" i="2"/>
  <c r="AL259" i="2"/>
  <c r="AL215" i="2"/>
  <c r="AL211" i="2"/>
  <c r="AL218" i="2"/>
  <c r="AL216" i="2"/>
  <c r="AL212" i="2"/>
  <c r="AL217" i="2"/>
  <c r="AL213" i="2"/>
  <c r="AL209" i="2"/>
  <c r="AL214" i="2"/>
  <c r="AL210" i="2"/>
  <c r="AL127" i="2"/>
  <c r="AL123" i="2"/>
  <c r="AL128" i="2"/>
  <c r="AL124" i="2"/>
  <c r="AL126" i="2"/>
  <c r="AL125" i="2"/>
  <c r="AL121" i="2"/>
  <c r="AL122" i="2"/>
  <c r="AL88" i="2"/>
  <c r="AL90" i="2"/>
  <c r="AL89" i="2"/>
  <c r="AL91" i="2"/>
  <c r="AL86" i="2"/>
  <c r="AL85" i="2"/>
  <c r="AL87" i="2"/>
  <c r="AL74" i="2"/>
  <c r="AL70" i="2"/>
  <c r="AL75" i="2"/>
  <c r="AL71" i="2"/>
  <c r="AL76" i="2"/>
  <c r="AL72" i="2"/>
  <c r="AL68" i="2"/>
  <c r="AL77" i="2"/>
  <c r="AL73" i="2"/>
  <c r="AL69" i="2"/>
  <c r="AL50" i="2"/>
  <c r="AL47" i="2"/>
  <c r="AL48" i="2"/>
  <c r="AL51" i="2"/>
  <c r="AL49" i="2"/>
  <c r="AL35" i="2"/>
  <c r="AL36" i="2"/>
  <c r="AL34" i="2"/>
  <c r="AL37" i="2"/>
  <c r="AL26" i="2"/>
  <c r="AL32" i="2"/>
  <c r="AL30" i="2"/>
  <c r="AL28" i="2"/>
  <c r="AL24" i="2"/>
  <c r="AL31" i="2"/>
  <c r="AL25" i="2"/>
  <c r="AL33" i="2"/>
  <c r="AL29" i="2"/>
  <c r="AL27" i="2"/>
  <c r="AM4" i="2"/>
  <c r="AM21" i="2" s="1"/>
  <c r="AL10" i="2"/>
  <c r="AL13" i="2"/>
  <c r="AL11" i="2"/>
  <c r="AL9" i="2"/>
  <c r="AL8" i="2"/>
  <c r="AM65" i="2" l="1"/>
  <c r="AM64" i="2"/>
  <c r="AM63" i="2"/>
  <c r="AM61" i="2"/>
  <c r="AM62" i="2"/>
  <c r="AM66" i="2"/>
  <c r="AM256" i="2"/>
  <c r="AM255" i="2"/>
  <c r="AM105" i="2"/>
  <c r="AM104" i="2"/>
  <c r="AM103" i="2"/>
  <c r="AM15" i="2"/>
  <c r="AM323" i="2"/>
  <c r="AM326" i="2"/>
  <c r="AM320" i="2"/>
  <c r="AM328" i="2"/>
  <c r="AM321" i="2"/>
  <c r="AM317" i="2"/>
  <c r="AM325" i="2"/>
  <c r="AM322" i="2"/>
  <c r="AM319" i="2"/>
  <c r="AM327" i="2"/>
  <c r="AM329" i="2"/>
  <c r="AM330" i="2"/>
  <c r="AM324" i="2"/>
  <c r="AM318" i="2"/>
  <c r="AM316" i="2"/>
  <c r="AM310" i="2"/>
  <c r="AM309" i="2"/>
  <c r="AM311" i="2"/>
  <c r="AM315" i="2"/>
  <c r="AM312" i="2"/>
  <c r="AM314" i="2"/>
  <c r="AM313" i="2"/>
  <c r="AM307" i="2"/>
  <c r="AM267" i="2"/>
  <c r="AM254" i="2"/>
  <c r="AM332" i="2"/>
  <c r="AM19" i="2"/>
  <c r="AM252" i="2"/>
  <c r="AM253" i="2"/>
  <c r="AM17" i="2"/>
  <c r="AM305" i="2"/>
  <c r="AM301" i="2"/>
  <c r="AM297" i="2"/>
  <c r="AM304" i="2"/>
  <c r="AM300" i="2"/>
  <c r="AM303" i="2"/>
  <c r="AM299" i="2"/>
  <c r="AM295" i="2"/>
  <c r="AM306" i="2"/>
  <c r="AM302" i="2"/>
  <c r="AM298" i="2"/>
  <c r="AM294" i="2"/>
  <c r="AM290" i="2"/>
  <c r="AM286" i="2"/>
  <c r="AM293" i="2"/>
  <c r="AM292" i="2"/>
  <c r="AM285" i="2"/>
  <c r="AM289" i="2"/>
  <c r="AM284" i="2"/>
  <c r="AM288" i="2"/>
  <c r="AM280" i="2"/>
  <c r="AM276" i="2"/>
  <c r="AM272" i="2"/>
  <c r="AM296" i="2"/>
  <c r="AM291" i="2"/>
  <c r="AM279" i="2"/>
  <c r="AM275" i="2"/>
  <c r="AM271" i="2"/>
  <c r="AM274" i="2"/>
  <c r="AM287" i="2"/>
  <c r="AM282" i="2"/>
  <c r="AM278" i="2"/>
  <c r="AM270" i="2"/>
  <c r="AM283" i="2"/>
  <c r="AM277" i="2"/>
  <c r="AM273" i="2"/>
  <c r="AM269" i="2"/>
  <c r="AM205" i="2"/>
  <c r="AM201" i="2"/>
  <c r="AM197" i="2"/>
  <c r="AM204" i="2"/>
  <c r="AM200" i="2"/>
  <c r="AM207" i="2"/>
  <c r="AM203" i="2"/>
  <c r="AM199" i="2"/>
  <c r="AM195" i="2"/>
  <c r="AM196" i="2"/>
  <c r="AM193" i="2"/>
  <c r="AM189" i="2"/>
  <c r="AM192" i="2"/>
  <c r="AM188" i="2"/>
  <c r="AM194" i="2"/>
  <c r="AM191" i="2"/>
  <c r="AM190" i="2"/>
  <c r="AM186" i="2"/>
  <c r="AM182" i="2"/>
  <c r="AM198" i="2"/>
  <c r="AM185" i="2"/>
  <c r="AM187" i="2"/>
  <c r="AM184" i="2"/>
  <c r="AM183" i="2"/>
  <c r="AM181" i="2"/>
  <c r="AM165" i="2"/>
  <c r="AM161" i="2"/>
  <c r="AM157" i="2"/>
  <c r="AM153" i="2"/>
  <c r="AM206" i="2"/>
  <c r="AM202" i="2"/>
  <c r="AM180" i="2"/>
  <c r="AM168" i="2"/>
  <c r="AM164" i="2"/>
  <c r="AM160" i="2"/>
  <c r="AM156" i="2"/>
  <c r="AM167" i="2"/>
  <c r="AM166" i="2"/>
  <c r="AM163" i="2"/>
  <c r="AM162" i="2"/>
  <c r="AM159" i="2"/>
  <c r="AM158" i="2"/>
  <c r="AM155" i="2"/>
  <c r="AM154" i="2"/>
  <c r="AM151" i="2"/>
  <c r="AM147" i="2"/>
  <c r="AM143" i="2"/>
  <c r="AM149" i="2"/>
  <c r="AM150" i="2"/>
  <c r="AM146" i="2"/>
  <c r="AM142" i="2"/>
  <c r="AM152" i="2"/>
  <c r="AM148" i="2"/>
  <c r="AM145" i="2"/>
  <c r="AM144" i="2"/>
  <c r="AM141" i="2"/>
  <c r="AM250" i="2"/>
  <c r="AM251" i="2"/>
  <c r="AM233" i="2"/>
  <c r="AM247" i="2"/>
  <c r="AM246" i="2"/>
  <c r="AM245" i="2"/>
  <c r="AM244" i="2"/>
  <c r="AM230" i="2"/>
  <c r="AM243" i="2"/>
  <c r="AM241" i="2"/>
  <c r="AM235" i="2"/>
  <c r="AM234" i="2"/>
  <c r="AM238" i="2"/>
  <c r="AM248" i="2"/>
  <c r="AM228" i="2"/>
  <c r="AM229" i="2"/>
  <c r="AM239" i="2"/>
  <c r="AM236" i="2"/>
  <c r="AM231" i="2"/>
  <c r="AM227" i="2"/>
  <c r="AM237" i="2"/>
  <c r="AM240" i="2"/>
  <c r="AM242" i="2"/>
  <c r="AM249" i="2"/>
  <c r="AM232" i="2"/>
  <c r="AM226" i="2"/>
  <c r="AM225" i="2"/>
  <c r="AM223" i="2"/>
  <c r="AM224" i="2"/>
  <c r="AM112" i="2"/>
  <c r="AM110" i="2"/>
  <c r="AM108" i="2"/>
  <c r="AM106" i="2"/>
  <c r="AM101" i="2"/>
  <c r="AM99" i="2"/>
  <c r="AM111" i="2"/>
  <c r="AM109" i="2"/>
  <c r="AM107" i="2"/>
  <c r="AM102" i="2"/>
  <c r="AM100" i="2"/>
  <c r="AM98" i="2"/>
  <c r="AM97" i="2"/>
  <c r="AM96" i="2"/>
  <c r="AM83" i="2"/>
  <c r="AM82" i="2"/>
  <c r="AM59" i="2"/>
  <c r="AM57" i="2"/>
  <c r="AM60" i="2"/>
  <c r="AM58" i="2"/>
  <c r="AM38" i="2"/>
  <c r="AM56" i="2"/>
  <c r="AM177" i="2"/>
  <c r="AM173" i="2"/>
  <c r="AM178" i="2"/>
  <c r="AM174" i="2"/>
  <c r="AM170" i="2"/>
  <c r="AM179" i="2"/>
  <c r="AM175" i="2"/>
  <c r="AM171" i="2"/>
  <c r="AM172" i="2"/>
  <c r="AM176" i="2"/>
  <c r="AM138" i="2"/>
  <c r="AM134" i="2"/>
  <c r="AM139" i="2"/>
  <c r="AM135" i="2"/>
  <c r="AM131" i="2"/>
  <c r="AM140" i="2"/>
  <c r="AM136" i="2"/>
  <c r="AM132" i="2"/>
  <c r="AM133" i="2"/>
  <c r="AM137" i="2"/>
  <c r="AM281" i="2"/>
  <c r="AM220" i="2"/>
  <c r="AM221" i="2"/>
  <c r="AM222" i="2"/>
  <c r="AM219" i="2"/>
  <c r="AM93" i="2"/>
  <c r="AM94" i="2"/>
  <c r="AM92" i="2"/>
  <c r="AM95" i="2"/>
  <c r="AM79" i="2"/>
  <c r="AM80" i="2"/>
  <c r="AM81" i="2"/>
  <c r="AM78" i="2"/>
  <c r="AM53" i="2"/>
  <c r="AM54" i="2"/>
  <c r="AM55" i="2"/>
  <c r="AM52" i="2"/>
  <c r="AM264" i="2"/>
  <c r="AM261" i="2"/>
  <c r="AM265" i="2"/>
  <c r="AM262" i="2"/>
  <c r="AM258" i="2"/>
  <c r="AM266" i="2"/>
  <c r="AM259" i="2"/>
  <c r="AM260" i="2"/>
  <c r="AM263" i="2"/>
  <c r="AM216" i="2"/>
  <c r="AM212" i="2"/>
  <c r="AM215" i="2"/>
  <c r="AM217" i="2"/>
  <c r="AM213" i="2"/>
  <c r="AM209" i="2"/>
  <c r="AM218" i="2"/>
  <c r="AM214" i="2"/>
  <c r="AM210" i="2"/>
  <c r="AM211" i="2"/>
  <c r="AM128" i="2"/>
  <c r="AM124" i="2"/>
  <c r="AM125" i="2"/>
  <c r="AM121" i="2"/>
  <c r="AM126" i="2"/>
  <c r="AM122" i="2"/>
  <c r="AM127" i="2"/>
  <c r="AM123" i="2"/>
  <c r="AM89" i="2"/>
  <c r="AM90" i="2"/>
  <c r="AM87" i="2"/>
  <c r="AM85" i="2"/>
  <c r="AM91" i="2"/>
  <c r="AM88" i="2"/>
  <c r="AM86" i="2"/>
  <c r="AM75" i="2"/>
  <c r="AM71" i="2"/>
  <c r="AM76" i="2"/>
  <c r="AM72" i="2"/>
  <c r="AM68" i="2"/>
  <c r="AM77" i="2"/>
  <c r="AM73" i="2"/>
  <c r="AM69" i="2"/>
  <c r="AM74" i="2"/>
  <c r="AM70" i="2"/>
  <c r="AM48" i="2"/>
  <c r="AM51" i="2"/>
  <c r="AM49" i="2"/>
  <c r="AM50" i="2"/>
  <c r="AM47" i="2"/>
  <c r="AM36" i="2"/>
  <c r="AM34" i="2"/>
  <c r="AM37" i="2"/>
  <c r="AM35" i="2"/>
  <c r="AM32" i="2"/>
  <c r="AM30" i="2"/>
  <c r="AM28" i="2"/>
  <c r="AM26" i="2"/>
  <c r="AM24" i="2"/>
  <c r="AM33" i="2"/>
  <c r="AM31" i="2"/>
  <c r="AM29" i="2"/>
  <c r="AM27" i="2"/>
  <c r="AM25" i="2"/>
  <c r="AN4" i="2"/>
  <c r="AN21" i="2" s="1"/>
  <c r="AM10" i="2"/>
  <c r="AM8" i="2"/>
  <c r="AM13" i="2"/>
  <c r="AM11" i="2"/>
  <c r="AM9" i="2"/>
  <c r="AN66" i="2" l="1"/>
  <c r="AN61" i="2"/>
  <c r="AN64" i="2"/>
  <c r="AN65" i="2"/>
  <c r="AN63" i="2"/>
  <c r="AN62" i="2"/>
  <c r="AN256" i="2"/>
  <c r="AN255" i="2"/>
  <c r="AN103" i="2"/>
  <c r="AN104" i="2"/>
  <c r="AN105" i="2"/>
  <c r="AN15" i="2"/>
  <c r="AN318" i="2"/>
  <c r="AN326" i="2"/>
  <c r="AN321" i="2"/>
  <c r="AN329" i="2"/>
  <c r="AN323" i="2"/>
  <c r="AN330" i="2"/>
  <c r="AN320" i="2"/>
  <c r="AN328" i="2"/>
  <c r="AN317" i="2"/>
  <c r="AN325" i="2"/>
  <c r="AN322" i="2"/>
  <c r="AN327" i="2"/>
  <c r="AN324" i="2"/>
  <c r="AN319" i="2"/>
  <c r="AN310" i="2"/>
  <c r="AN309" i="2"/>
  <c r="AN312" i="2"/>
  <c r="AN311" i="2"/>
  <c r="AN316" i="2"/>
  <c r="AN313" i="2"/>
  <c r="AN315" i="2"/>
  <c r="AN314" i="2"/>
  <c r="AN307" i="2"/>
  <c r="AN267" i="2"/>
  <c r="AN254" i="2"/>
  <c r="AN332" i="2"/>
  <c r="AN19" i="2"/>
  <c r="AN252" i="2"/>
  <c r="AN253" i="2"/>
  <c r="AN17" i="2"/>
  <c r="AN304" i="2"/>
  <c r="AN300" i="2"/>
  <c r="AN296" i="2"/>
  <c r="AN303" i="2"/>
  <c r="AN299" i="2"/>
  <c r="AN306" i="2"/>
  <c r="AN302" i="2"/>
  <c r="AN298" i="2"/>
  <c r="AN294" i="2"/>
  <c r="AN305" i="2"/>
  <c r="AN301" i="2"/>
  <c r="AN297" i="2"/>
  <c r="AN295" i="2"/>
  <c r="AN293" i="2"/>
  <c r="AN289" i="2"/>
  <c r="AN284" i="2"/>
  <c r="AN291" i="2"/>
  <c r="AN287" i="2"/>
  <c r="AN283" i="2"/>
  <c r="AN279" i="2"/>
  <c r="AN275" i="2"/>
  <c r="AN271" i="2"/>
  <c r="AN288" i="2"/>
  <c r="AN290" i="2"/>
  <c r="AN278" i="2"/>
  <c r="AN274" i="2"/>
  <c r="AN270" i="2"/>
  <c r="AN292" i="2"/>
  <c r="AN285" i="2"/>
  <c r="AN282" i="2"/>
  <c r="AN277" i="2"/>
  <c r="AN273" i="2"/>
  <c r="AN286" i="2"/>
  <c r="AN280" i="2"/>
  <c r="AN276" i="2"/>
  <c r="AN272" i="2"/>
  <c r="AN269" i="2"/>
  <c r="AN204" i="2"/>
  <c r="AN200" i="2"/>
  <c r="AN196" i="2"/>
  <c r="AN207" i="2"/>
  <c r="AN203" i="2"/>
  <c r="AN206" i="2"/>
  <c r="AN202" i="2"/>
  <c r="AN198" i="2"/>
  <c r="AN197" i="2"/>
  <c r="AN192" i="2"/>
  <c r="AN188" i="2"/>
  <c r="AN191" i="2"/>
  <c r="AN205" i="2"/>
  <c r="AN201" i="2"/>
  <c r="AN199" i="2"/>
  <c r="AN195" i="2"/>
  <c r="AN185" i="2"/>
  <c r="AN184" i="2"/>
  <c r="AN187" i="2"/>
  <c r="AN186" i="2"/>
  <c r="AN183" i="2"/>
  <c r="AN182" i="2"/>
  <c r="AN181" i="2"/>
  <c r="AN194" i="2"/>
  <c r="AN190" i="2"/>
  <c r="AN180" i="2"/>
  <c r="AN168" i="2"/>
  <c r="AN164" i="2"/>
  <c r="AN160" i="2"/>
  <c r="AN156" i="2"/>
  <c r="AN193" i="2"/>
  <c r="AN189" i="2"/>
  <c r="AN167" i="2"/>
  <c r="AN163" i="2"/>
  <c r="AN159" i="2"/>
  <c r="AN155" i="2"/>
  <c r="AN148" i="2"/>
  <c r="AN166" i="2"/>
  <c r="AN165" i="2"/>
  <c r="AN162" i="2"/>
  <c r="AN161" i="2"/>
  <c r="AN158" i="2"/>
  <c r="AN157" i="2"/>
  <c r="AN150" i="2"/>
  <c r="AN146" i="2"/>
  <c r="AN142" i="2"/>
  <c r="AN149" i="2"/>
  <c r="AN145" i="2"/>
  <c r="AN141" i="2"/>
  <c r="AN152" i="2"/>
  <c r="AN153" i="2"/>
  <c r="AN151" i="2"/>
  <c r="AN147" i="2"/>
  <c r="AN144" i="2"/>
  <c r="AN143" i="2"/>
  <c r="AN154" i="2"/>
  <c r="AN250" i="2"/>
  <c r="AN251" i="2"/>
  <c r="AN230" i="2"/>
  <c r="AN228" i="2"/>
  <c r="AN242" i="2"/>
  <c r="AN240" i="2"/>
  <c r="AN245" i="2"/>
  <c r="AN234" i="2"/>
  <c r="AN247" i="2"/>
  <c r="AN243" i="2"/>
  <c r="AN233" i="2"/>
  <c r="AN241" i="2"/>
  <c r="AN238" i="2"/>
  <c r="AN235" i="2"/>
  <c r="AN232" i="2"/>
  <c r="AN249" i="2"/>
  <c r="AN248" i="2"/>
  <c r="AN239" i="2"/>
  <c r="AN231" i="2"/>
  <c r="AN236" i="2"/>
  <c r="AN227" i="2"/>
  <c r="AN246" i="2"/>
  <c r="AN237" i="2"/>
  <c r="AN244" i="2"/>
  <c r="AN229" i="2"/>
  <c r="AN226" i="2"/>
  <c r="AN224" i="2"/>
  <c r="AN225" i="2"/>
  <c r="AN223" i="2"/>
  <c r="AN112" i="2"/>
  <c r="AN110" i="2"/>
  <c r="AN108" i="2"/>
  <c r="AN106" i="2"/>
  <c r="AN101" i="2"/>
  <c r="AN111" i="2"/>
  <c r="AN109" i="2"/>
  <c r="AN107" i="2"/>
  <c r="AN102" i="2"/>
  <c r="AN100" i="2"/>
  <c r="AN97" i="2"/>
  <c r="AN98" i="2"/>
  <c r="AN96" i="2"/>
  <c r="AN99" i="2"/>
  <c r="AN83" i="2"/>
  <c r="AN82" i="2"/>
  <c r="AN57" i="2"/>
  <c r="AN60" i="2"/>
  <c r="AN58" i="2"/>
  <c r="AN59" i="2"/>
  <c r="AN38" i="2"/>
  <c r="AN56" i="2"/>
  <c r="AN178" i="2"/>
  <c r="AN174" i="2"/>
  <c r="AN170" i="2"/>
  <c r="AN179" i="2"/>
  <c r="AN175" i="2"/>
  <c r="AN171" i="2"/>
  <c r="AN176" i="2"/>
  <c r="AN172" i="2"/>
  <c r="AN177" i="2"/>
  <c r="AN173" i="2"/>
  <c r="AN139" i="2"/>
  <c r="AN135" i="2"/>
  <c r="AN131" i="2"/>
  <c r="AN140" i="2"/>
  <c r="AN136" i="2"/>
  <c r="AN132" i="2"/>
  <c r="AN137" i="2"/>
  <c r="AN133" i="2"/>
  <c r="AN138" i="2"/>
  <c r="AN134" i="2"/>
  <c r="AN281" i="2"/>
  <c r="AN221" i="2"/>
  <c r="AN222" i="2"/>
  <c r="AN219" i="2"/>
  <c r="AN220" i="2"/>
  <c r="AN94" i="2"/>
  <c r="AN95" i="2"/>
  <c r="AN93" i="2"/>
  <c r="AN92" i="2"/>
  <c r="AN80" i="2"/>
  <c r="AN81" i="2"/>
  <c r="AN78" i="2"/>
  <c r="AN79" i="2"/>
  <c r="AN54" i="2"/>
  <c r="AN55" i="2"/>
  <c r="AN52" i="2"/>
  <c r="AN53" i="2"/>
  <c r="AN265" i="2"/>
  <c r="AN262" i="2"/>
  <c r="AN258" i="2"/>
  <c r="AN266" i="2"/>
  <c r="AN259" i="2"/>
  <c r="AN263" i="2"/>
  <c r="AN260" i="2"/>
  <c r="AN264" i="2"/>
  <c r="AN261" i="2"/>
  <c r="AN217" i="2"/>
  <c r="AN213" i="2"/>
  <c r="AN209" i="2"/>
  <c r="AN216" i="2"/>
  <c r="AN218" i="2"/>
  <c r="AN214" i="2"/>
  <c r="AN210" i="2"/>
  <c r="AN215" i="2"/>
  <c r="AN211" i="2"/>
  <c r="AN212" i="2"/>
  <c r="AN125" i="2"/>
  <c r="AN121" i="2"/>
  <c r="AN126" i="2"/>
  <c r="AN122" i="2"/>
  <c r="AN127" i="2"/>
  <c r="AN123" i="2"/>
  <c r="AN128" i="2"/>
  <c r="AN124" i="2"/>
  <c r="AN90" i="2"/>
  <c r="AN87" i="2"/>
  <c r="AN85" i="2"/>
  <c r="AN91" i="2"/>
  <c r="AN86" i="2"/>
  <c r="AN88" i="2"/>
  <c r="AN89" i="2"/>
  <c r="AN76" i="2"/>
  <c r="AN72" i="2"/>
  <c r="AN68" i="2"/>
  <c r="AN77" i="2"/>
  <c r="AN73" i="2"/>
  <c r="AN69" i="2"/>
  <c r="AN74" i="2"/>
  <c r="AN70" i="2"/>
  <c r="AN75" i="2"/>
  <c r="AN71" i="2"/>
  <c r="AN48" i="2"/>
  <c r="AN51" i="2"/>
  <c r="AN49" i="2"/>
  <c r="AN50" i="2"/>
  <c r="AN47" i="2"/>
  <c r="AN37" i="2"/>
  <c r="AN35" i="2"/>
  <c r="AN34" i="2"/>
  <c r="AN36" i="2"/>
  <c r="AN33" i="2"/>
  <c r="AN31" i="2"/>
  <c r="AN29" i="2"/>
  <c r="AN27" i="2"/>
  <c r="AN25" i="2"/>
  <c r="AN24" i="2"/>
  <c r="AN32" i="2"/>
  <c r="AN30" i="2"/>
  <c r="AN28" i="2"/>
  <c r="AN26" i="2"/>
  <c r="AO4" i="2"/>
  <c r="AO21" i="2" s="1"/>
  <c r="AN13" i="2"/>
  <c r="AN11" i="2"/>
  <c r="AN8" i="2"/>
  <c r="AN9" i="2"/>
  <c r="AN10" i="2"/>
  <c r="AO62" i="2" l="1"/>
  <c r="AO66" i="2"/>
  <c r="AO61" i="2"/>
  <c r="AO65" i="2"/>
  <c r="AO63" i="2"/>
  <c r="AO64" i="2"/>
  <c r="AO255" i="2"/>
  <c r="AO256" i="2"/>
  <c r="AO103" i="2"/>
  <c r="AO105" i="2"/>
  <c r="AO104" i="2"/>
  <c r="AO15" i="2"/>
  <c r="AO321" i="2"/>
  <c r="AO329" i="2"/>
  <c r="AO324" i="2"/>
  <c r="AO318" i="2"/>
  <c r="AO326" i="2"/>
  <c r="AO320" i="2"/>
  <c r="AO328" i="2"/>
  <c r="AO319" i="2"/>
  <c r="AO323" i="2"/>
  <c r="AO317" i="2"/>
  <c r="AO325" i="2"/>
  <c r="AO327" i="2"/>
  <c r="AO322" i="2"/>
  <c r="AO330" i="2"/>
  <c r="AO310" i="2"/>
  <c r="AO309" i="2"/>
  <c r="AO313" i="2"/>
  <c r="AO311" i="2"/>
  <c r="AO312" i="2"/>
  <c r="AO314" i="2"/>
  <c r="AO316" i="2"/>
  <c r="AO315" i="2"/>
  <c r="AO307" i="2"/>
  <c r="AO267" i="2"/>
  <c r="AO254" i="2"/>
  <c r="AO19" i="2"/>
  <c r="AO332" i="2"/>
  <c r="AO252" i="2"/>
  <c r="AO253" i="2"/>
  <c r="AO17" i="2"/>
  <c r="AO303" i="2"/>
  <c r="AO299" i="2"/>
  <c r="AO295" i="2"/>
  <c r="AO306" i="2"/>
  <c r="AO302" i="2"/>
  <c r="AO298" i="2"/>
  <c r="AO305" i="2"/>
  <c r="AO301" i="2"/>
  <c r="AO297" i="2"/>
  <c r="AO294" i="2"/>
  <c r="AO293" i="2"/>
  <c r="AO304" i="2"/>
  <c r="AO300" i="2"/>
  <c r="AO292" i="2"/>
  <c r="AO288" i="2"/>
  <c r="AO291" i="2"/>
  <c r="AO289" i="2"/>
  <c r="AO287" i="2"/>
  <c r="AO283" i="2"/>
  <c r="AO296" i="2"/>
  <c r="AO282" i="2"/>
  <c r="AO290" i="2"/>
  <c r="AO284" i="2"/>
  <c r="AO278" i="2"/>
  <c r="AO274" i="2"/>
  <c r="AO270" i="2"/>
  <c r="AO285" i="2"/>
  <c r="AO277" i="2"/>
  <c r="AO273" i="2"/>
  <c r="AO276" i="2"/>
  <c r="AO286" i="2"/>
  <c r="AO280" i="2"/>
  <c r="AO272" i="2"/>
  <c r="AO279" i="2"/>
  <c r="AO275" i="2"/>
  <c r="AO271" i="2"/>
  <c r="AO269" i="2"/>
  <c r="AO207" i="2"/>
  <c r="AO203" i="2"/>
  <c r="AO199" i="2"/>
  <c r="AO195" i="2"/>
  <c r="AO206" i="2"/>
  <c r="AO202" i="2"/>
  <c r="AO205" i="2"/>
  <c r="AO201" i="2"/>
  <c r="AO197" i="2"/>
  <c r="AO191" i="2"/>
  <c r="AO198" i="2"/>
  <c r="AO194" i="2"/>
  <c r="AO190" i="2"/>
  <c r="AO196" i="2"/>
  <c r="AO184" i="2"/>
  <c r="AO204" i="2"/>
  <c r="AO200" i="2"/>
  <c r="AO192" i="2"/>
  <c r="AO188" i="2"/>
  <c r="AO187" i="2"/>
  <c r="AO183" i="2"/>
  <c r="AO181" i="2"/>
  <c r="AO180" i="2"/>
  <c r="AO193" i="2"/>
  <c r="AO189" i="2"/>
  <c r="AO185" i="2"/>
  <c r="AO167" i="2"/>
  <c r="AO163" i="2"/>
  <c r="AO159" i="2"/>
  <c r="AO155" i="2"/>
  <c r="AO186" i="2"/>
  <c r="AO182" i="2"/>
  <c r="AO166" i="2"/>
  <c r="AO162" i="2"/>
  <c r="AO158" i="2"/>
  <c r="AO154" i="2"/>
  <c r="AO165" i="2"/>
  <c r="AO157" i="2"/>
  <c r="AO153" i="2"/>
  <c r="AO149" i="2"/>
  <c r="AO145" i="2"/>
  <c r="AO141" i="2"/>
  <c r="AO147" i="2"/>
  <c r="AO168" i="2"/>
  <c r="AO164" i="2"/>
  <c r="AO160" i="2"/>
  <c r="AO156" i="2"/>
  <c r="AO152" i="2"/>
  <c r="AO148" i="2"/>
  <c r="AO144" i="2"/>
  <c r="AO161" i="2"/>
  <c r="AO151" i="2"/>
  <c r="AO146" i="2"/>
  <c r="AO142" i="2"/>
  <c r="AO150" i="2"/>
  <c r="AO143" i="2"/>
  <c r="AO251" i="2"/>
  <c r="AO250" i="2"/>
  <c r="AO244" i="2"/>
  <c r="AO227" i="2"/>
  <c r="AO234" i="2"/>
  <c r="AO235" i="2"/>
  <c r="AO228" i="2"/>
  <c r="AO249" i="2"/>
  <c r="AO248" i="2"/>
  <c r="AO247" i="2"/>
  <c r="AO230" i="2"/>
  <c r="AO246" i="2"/>
  <c r="AO231" i="2"/>
  <c r="AO245" i="2"/>
  <c r="AO243" i="2"/>
  <c r="AO240" i="2"/>
  <c r="AO237" i="2"/>
  <c r="AO238" i="2"/>
  <c r="AO236" i="2"/>
  <c r="AO241" i="2"/>
  <c r="AO233" i="2"/>
  <c r="AO232" i="2"/>
  <c r="AO239" i="2"/>
  <c r="AO229" i="2"/>
  <c r="AO242" i="2"/>
  <c r="AO226" i="2"/>
  <c r="AO223" i="2"/>
  <c r="AO225" i="2"/>
  <c r="AO224" i="2"/>
  <c r="AO111" i="2"/>
  <c r="AO109" i="2"/>
  <c r="AO107" i="2"/>
  <c r="AO102" i="2"/>
  <c r="AO100" i="2"/>
  <c r="AO98" i="2"/>
  <c r="AO112" i="2"/>
  <c r="AO110" i="2"/>
  <c r="AO108" i="2"/>
  <c r="AO106" i="2"/>
  <c r="AO101" i="2"/>
  <c r="AO99" i="2"/>
  <c r="AO96" i="2"/>
  <c r="AO97" i="2"/>
  <c r="AO83" i="2"/>
  <c r="AO82" i="2"/>
  <c r="AO60" i="2"/>
  <c r="AO58" i="2"/>
  <c r="AO59" i="2"/>
  <c r="AO57" i="2"/>
  <c r="AO38" i="2"/>
  <c r="AO56" i="2"/>
  <c r="AO179" i="2"/>
  <c r="AO175" i="2"/>
  <c r="AO171" i="2"/>
  <c r="AO176" i="2"/>
  <c r="AO172" i="2"/>
  <c r="AO177" i="2"/>
  <c r="AO173" i="2"/>
  <c r="AO178" i="2"/>
  <c r="AO174" i="2"/>
  <c r="AO170" i="2"/>
  <c r="AO140" i="2"/>
  <c r="AO136" i="2"/>
  <c r="AO132" i="2"/>
  <c r="AO137" i="2"/>
  <c r="AO133" i="2"/>
  <c r="AO138" i="2"/>
  <c r="AO134" i="2"/>
  <c r="AO139" i="2"/>
  <c r="AO135" i="2"/>
  <c r="AO131" i="2"/>
  <c r="AO281" i="2"/>
  <c r="AO222" i="2"/>
  <c r="AO219" i="2"/>
  <c r="AO220" i="2"/>
  <c r="AO221" i="2"/>
  <c r="AO95" i="2"/>
  <c r="AO92" i="2"/>
  <c r="AO94" i="2"/>
  <c r="AO93" i="2"/>
  <c r="AO81" i="2"/>
  <c r="AO78" i="2"/>
  <c r="AO79" i="2"/>
  <c r="AO80" i="2"/>
  <c r="AO55" i="2"/>
  <c r="AO52" i="2"/>
  <c r="AO53" i="2"/>
  <c r="AO54" i="2"/>
  <c r="AO266" i="2"/>
  <c r="AO259" i="2"/>
  <c r="AO263" i="2"/>
  <c r="AO260" i="2"/>
  <c r="AO264" i="2"/>
  <c r="AO261" i="2"/>
  <c r="AO265" i="2"/>
  <c r="AO262" i="2"/>
  <c r="AO258" i="2"/>
  <c r="AO218" i="2"/>
  <c r="AO214" i="2"/>
  <c r="AO210" i="2"/>
  <c r="AO215" i="2"/>
  <c r="AO211" i="2"/>
  <c r="AO217" i="2"/>
  <c r="AO216" i="2"/>
  <c r="AO212" i="2"/>
  <c r="AO209" i="2"/>
  <c r="AO213" i="2"/>
  <c r="AO126" i="2"/>
  <c r="AO122" i="2"/>
  <c r="AO127" i="2"/>
  <c r="AO123" i="2"/>
  <c r="AO128" i="2"/>
  <c r="AO124" i="2"/>
  <c r="AO121" i="2"/>
  <c r="AO125" i="2"/>
  <c r="AO91" i="2"/>
  <c r="AO86" i="2"/>
  <c r="AO89" i="2"/>
  <c r="AO88" i="2"/>
  <c r="AO90" i="2"/>
  <c r="AO87" i="2"/>
  <c r="AO85" i="2"/>
  <c r="AO77" i="2"/>
  <c r="AO73" i="2"/>
  <c r="AO69" i="2"/>
  <c r="AO76" i="2"/>
  <c r="AO74" i="2"/>
  <c r="AO70" i="2"/>
  <c r="AO75" i="2"/>
  <c r="AO71" i="2"/>
  <c r="AO68" i="2"/>
  <c r="AO72" i="2"/>
  <c r="AO51" i="2"/>
  <c r="AO49" i="2"/>
  <c r="AO50" i="2"/>
  <c r="AO47" i="2"/>
  <c r="AO48" i="2"/>
  <c r="AO37" i="2"/>
  <c r="AO35" i="2"/>
  <c r="AO36" i="2"/>
  <c r="AO34" i="2"/>
  <c r="AO33" i="2"/>
  <c r="AO31" i="2"/>
  <c r="AO29" i="2"/>
  <c r="AO27" i="2"/>
  <c r="AO25" i="2"/>
  <c r="AO32" i="2"/>
  <c r="AO30" i="2"/>
  <c r="AO28" i="2"/>
  <c r="AO26" i="2"/>
  <c r="AO24" i="2"/>
  <c r="AO11" i="2"/>
  <c r="AO9" i="2"/>
  <c r="AO10" i="2"/>
  <c r="AO8" i="2"/>
  <c r="AO13" i="2"/>
  <c r="L13" i="2" l="1"/>
  <c r="M13" i="2" l="1"/>
  <c r="I13" i="2" l="1"/>
  <c r="I307" i="2" l="1"/>
  <c r="L41" i="2" l="1"/>
  <c r="M41" i="2"/>
  <c r="N41" i="2"/>
  <c r="O41" i="2"/>
  <c r="P41" i="2"/>
  <c r="Q41" i="2"/>
  <c r="R41" i="2"/>
  <c r="S41" i="2"/>
  <c r="T41" i="2"/>
  <c r="U41" i="2"/>
  <c r="V41" i="2"/>
  <c r="W41" i="2"/>
  <c r="X41" i="2"/>
  <c r="Y41" i="2"/>
  <c r="Z41" i="2"/>
  <c r="AA41" i="2"/>
  <c r="AB41" i="2"/>
  <c r="AC41" i="2"/>
  <c r="AD41" i="2"/>
  <c r="AE41" i="2"/>
  <c r="AF41" i="2"/>
  <c r="AG41" i="2"/>
  <c r="AH41" i="2"/>
  <c r="AI41" i="2"/>
  <c r="AJ41" i="2"/>
  <c r="AK41" i="2"/>
  <c r="AL41" i="2"/>
  <c r="AM41" i="2"/>
  <c r="AN41" i="2"/>
  <c r="AO41" i="2"/>
  <c r="L45" i="2"/>
  <c r="M45" i="2"/>
  <c r="N45" i="2"/>
  <c r="O45" i="2"/>
  <c r="P45" i="2"/>
  <c r="Q45" i="2"/>
  <c r="R45" i="2"/>
  <c r="S45" i="2"/>
  <c r="T45" i="2"/>
  <c r="U45" i="2"/>
  <c r="V45" i="2"/>
  <c r="W45" i="2"/>
  <c r="X45" i="2"/>
  <c r="Y45" i="2"/>
  <c r="Z45" i="2"/>
  <c r="AA45" i="2"/>
  <c r="AB45" i="2"/>
  <c r="AC45" i="2"/>
  <c r="AD45" i="2"/>
  <c r="AE45" i="2"/>
  <c r="AF45" i="2"/>
  <c r="AG45" i="2"/>
  <c r="AH45" i="2"/>
  <c r="AI45" i="2"/>
  <c r="AJ45" i="2"/>
  <c r="AK45" i="2"/>
  <c r="AL45" i="2"/>
  <c r="AM45" i="2"/>
  <c r="AN45" i="2"/>
  <c r="AO45" i="2"/>
  <c r="L40" i="2"/>
  <c r="M40" i="2"/>
  <c r="N40" i="2"/>
  <c r="O40" i="2"/>
  <c r="P40" i="2"/>
  <c r="Q40" i="2"/>
  <c r="R40" i="2"/>
  <c r="S40" i="2"/>
  <c r="T40" i="2"/>
  <c r="U40" i="2"/>
  <c r="V40" i="2"/>
  <c r="W40" i="2"/>
  <c r="X40" i="2"/>
  <c r="Y40" i="2"/>
  <c r="Z40" i="2"/>
  <c r="AA40" i="2"/>
  <c r="AB40" i="2"/>
  <c r="AC40" i="2"/>
  <c r="AD40" i="2"/>
  <c r="AE40" i="2"/>
  <c r="AF40" i="2"/>
  <c r="AG40" i="2"/>
  <c r="AH40" i="2"/>
  <c r="AI40" i="2"/>
  <c r="AJ40" i="2"/>
  <c r="AK40" i="2"/>
  <c r="AL40" i="2"/>
  <c r="AM40" i="2"/>
  <c r="AN40" i="2"/>
  <c r="AO40" i="2"/>
  <c r="L44" i="2"/>
  <c r="M44" i="2"/>
  <c r="N44" i="2"/>
  <c r="O44" i="2"/>
  <c r="P44" i="2"/>
  <c r="Q44" i="2"/>
  <c r="R44" i="2"/>
  <c r="S44" i="2"/>
  <c r="T44" i="2"/>
  <c r="U44" i="2"/>
  <c r="V44" i="2"/>
  <c r="W44" i="2"/>
  <c r="X44" i="2"/>
  <c r="Y44" i="2"/>
  <c r="Z44" i="2"/>
  <c r="AA44" i="2"/>
  <c r="AB44" i="2"/>
  <c r="AC44" i="2"/>
  <c r="AD44" i="2"/>
  <c r="AE44" i="2"/>
  <c r="AF44" i="2"/>
  <c r="AG44" i="2"/>
  <c r="AH44" i="2"/>
  <c r="AI44" i="2"/>
  <c r="AJ44" i="2"/>
  <c r="AK44" i="2"/>
  <c r="AL44" i="2"/>
  <c r="AM44" i="2"/>
  <c r="AN44" i="2"/>
  <c r="AO44" i="2"/>
  <c r="L42" i="2"/>
  <c r="M42" i="2"/>
  <c r="N42" i="2"/>
  <c r="O42" i="2"/>
  <c r="P42" i="2"/>
  <c r="Q42" i="2"/>
  <c r="R42" i="2"/>
  <c r="S42" i="2"/>
  <c r="T42" i="2"/>
  <c r="U42" i="2"/>
  <c r="V42" i="2"/>
  <c r="W42" i="2"/>
  <c r="X42" i="2"/>
  <c r="Y42" i="2"/>
  <c r="Z42" i="2"/>
  <c r="AA42" i="2"/>
  <c r="AB42" i="2"/>
  <c r="AC42" i="2"/>
  <c r="AD42" i="2"/>
  <c r="AE42" i="2"/>
  <c r="AF42" i="2"/>
  <c r="AG42" i="2"/>
  <c r="AH42" i="2"/>
  <c r="AI42" i="2"/>
  <c r="AJ42" i="2"/>
  <c r="AK42" i="2"/>
  <c r="AL42" i="2"/>
  <c r="AM42" i="2"/>
  <c r="AN42" i="2"/>
  <c r="AO42" i="2"/>
  <c r="L43" i="2" l="1"/>
  <c r="M43" i="2"/>
  <c r="N43" i="2"/>
  <c r="R43" i="2"/>
  <c r="S43" i="2"/>
  <c r="T43" i="2"/>
  <c r="U43" i="2"/>
  <c r="V43" i="2"/>
  <c r="W43" i="2"/>
  <c r="X43" i="2"/>
  <c r="Y43" i="2"/>
  <c r="Z43" i="2"/>
  <c r="AA43" i="2"/>
  <c r="AB43" i="2"/>
  <c r="AC43" i="2"/>
  <c r="AD43" i="2"/>
  <c r="AE43" i="2"/>
  <c r="AF43" i="2"/>
  <c r="AG43" i="2"/>
  <c r="AH43" i="2"/>
  <c r="AI43" i="2"/>
  <c r="AJ43" i="2"/>
  <c r="AK43" i="2"/>
  <c r="AL43" i="2"/>
  <c r="AM43" i="2"/>
  <c r="AN43" i="2"/>
  <c r="AO43" i="2"/>
  <c r="P307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<sst xmlns="http://schemas.openxmlformats.org/spreadsheetml/2006/main" count="970" uniqueCount="294">
  <si>
    <t>Anexo 13
A aba "Anexo 13" apresenta planilha contendo valores extraídos do EVTEA e que serão utilizados para o reequilíbrio econômico financeiro do CONTRATO, nos termos da Cláusula 32.4.1 do CONTRATO
As informações contidas neste ANEXO DO CONTRATO, como descrição, quilometragens, anos de início e anos de fim, referentes à implantação de cada item de investimento previsto no Lote, são vinculantes nos termos previstos no CONTRATO e seus ANEXOS.</t>
  </si>
  <si>
    <t>Trecho:</t>
  </si>
  <si>
    <t>Lote Ouro Preto</t>
  </si>
  <si>
    <t>CAPEX</t>
  </si>
  <si>
    <t>Item</t>
  </si>
  <si>
    <t>Descrição</t>
  </si>
  <si>
    <t>Rodovia</t>
  </si>
  <si>
    <t>km 
inicial</t>
  </si>
  <si>
    <t>km 
final</t>
  </si>
  <si>
    <t>unid.</t>
  </si>
  <si>
    <t>Quant. 
Total</t>
  </si>
  <si>
    <t>Preço 
Unitário</t>
  </si>
  <si>
    <t>Preço Total</t>
  </si>
  <si>
    <t>Ano</t>
  </si>
  <si>
    <t>Edificações</t>
  </si>
  <si>
    <t>1.1</t>
  </si>
  <si>
    <t>Free Flow</t>
  </si>
  <si>
    <t>P1</t>
  </si>
  <si>
    <t>BR-356</t>
  </si>
  <si>
    <t>P2</t>
  </si>
  <si>
    <t>P3</t>
  </si>
  <si>
    <t>MG-262</t>
  </si>
  <si>
    <t>P4</t>
  </si>
  <si>
    <t>MG-329</t>
  </si>
  <si>
    <t>1.2</t>
  </si>
  <si>
    <t>Base de Serviços Operacionais</t>
  </si>
  <si>
    <t>1.3</t>
  </si>
  <si>
    <t>Sede e Centro de Controle Operacional</t>
  </si>
  <si>
    <t>-</t>
  </si>
  <si>
    <t>1.5</t>
  </si>
  <si>
    <t>HS - WIM</t>
  </si>
  <si>
    <t>1.6</t>
  </si>
  <si>
    <t>PPD</t>
  </si>
  <si>
    <t>1.7</t>
  </si>
  <si>
    <t>Relocação Posto Polícia Rodoviária</t>
  </si>
  <si>
    <t>1.7.1</t>
  </si>
  <si>
    <t>Polícia Rodoviária</t>
  </si>
  <si>
    <t>Melhorias e Ampliação de Capacidade</t>
  </si>
  <si>
    <t>2.1</t>
  </si>
  <si>
    <t>Duplicação</t>
  </si>
  <si>
    <t>Segmento 1 | BR-356</t>
  </si>
  <si>
    <t>km</t>
  </si>
  <si>
    <t>Segmento 2 | BR-356</t>
  </si>
  <si>
    <t>Segmento 3 | BR-356</t>
  </si>
  <si>
    <t>Segmento 4 | BR-356</t>
  </si>
  <si>
    <t>Segmento 5 | BR-356</t>
  </si>
  <si>
    <t>Segmento 6 | BR-356</t>
  </si>
  <si>
    <t>Segmento 7 | BR-356</t>
  </si>
  <si>
    <t>Segmento 8 | BR-356</t>
  </si>
  <si>
    <t>Segmento 9 | BR-356</t>
  </si>
  <si>
    <t>Segmento 10 | BR-356</t>
  </si>
  <si>
    <t>Segmento 11 | BR-356</t>
  </si>
  <si>
    <t>Segmento 12 | BR-356</t>
  </si>
  <si>
    <t>Segmento 13 | BR-356</t>
  </si>
  <si>
    <t>Segmento 14 | BR-356</t>
  </si>
  <si>
    <t>Segmento 15 | BR-356</t>
  </si>
  <si>
    <t>2.2</t>
  </si>
  <si>
    <t>Contornos Urbanos e travessias Urbanas</t>
  </si>
  <si>
    <t>Travessia Nova Lima</t>
  </si>
  <si>
    <t>Travessia Urbana de Itabirito</t>
  </si>
  <si>
    <t>Travessia Urbana de Amarantina</t>
  </si>
  <si>
    <t>Contorno de Cachoeira do Campo</t>
  </si>
  <si>
    <t>Travessia Urbana de Ouro Preto</t>
  </si>
  <si>
    <t>Travessia de Mariana</t>
  </si>
  <si>
    <t>2.3</t>
  </si>
  <si>
    <t>Faixas adicionais</t>
  </si>
  <si>
    <t>Segmento 1 | MG-262</t>
  </si>
  <si>
    <t>Segmento 2 | MG-262</t>
  </si>
  <si>
    <t>Segmento 3 | MG-262</t>
  </si>
  <si>
    <t>Segmento 4 | MG-262</t>
  </si>
  <si>
    <t>Segmento 5 | MG-262</t>
  </si>
  <si>
    <t>Segmento 6 | MG-262</t>
  </si>
  <si>
    <t>Segmento 7 | MG-262</t>
  </si>
  <si>
    <t>Segmento 8 | MG-262</t>
  </si>
  <si>
    <t>Segmento 9 | MG-262</t>
  </si>
  <si>
    <t>Segmento 10 | MG-262</t>
  </si>
  <si>
    <t>Segmento 11 | MG-262</t>
  </si>
  <si>
    <t>Segmento 12 | MG-262</t>
  </si>
  <si>
    <t>Segmento 13 | MG-262</t>
  </si>
  <si>
    <t>Segmento 14 | MG-262</t>
  </si>
  <si>
    <t>Segmento 15 | MG-262</t>
  </si>
  <si>
    <t>Segmento 16 | MG-262</t>
  </si>
  <si>
    <t>Segmento 1 | MG-329</t>
  </si>
  <si>
    <t>Segmento 2 | MG-329</t>
  </si>
  <si>
    <t>Segmento 3 | MG-329</t>
  </si>
  <si>
    <t>Segmento 4 | MG-329</t>
  </si>
  <si>
    <t>2.5</t>
  </si>
  <si>
    <t>Implantação de OAE</t>
  </si>
  <si>
    <t>2.6</t>
  </si>
  <si>
    <t>Implantação de dispositivo em nível</t>
  </si>
  <si>
    <t>Interseção Tipo 1</t>
  </si>
  <si>
    <t>Interseção Tipo 2</t>
  </si>
  <si>
    <t>Retorno em U</t>
  </si>
  <si>
    <t>Interseção Tipo 2 - Contorno de Cachoeira do Campo</t>
  </si>
  <si>
    <t>2.7</t>
  </si>
  <si>
    <t>Adequação OAE (alargamento e trem tipo)</t>
  </si>
  <si>
    <t>Ponte | MG-262 | km 4,80</t>
  </si>
  <si>
    <t>2.7.2</t>
  </si>
  <si>
    <t>Ponte | MG-262 | km 12,05</t>
  </si>
  <si>
    <t>2.7.3</t>
  </si>
  <si>
    <t>Ponte | MG-262 | km 22,65</t>
  </si>
  <si>
    <t>2.7.4</t>
  </si>
  <si>
    <t>Passagem de Gado| MG-262 | km 28,40</t>
  </si>
  <si>
    <t>2.7.5</t>
  </si>
  <si>
    <t>Ponte sobre o Rio Engenheiro Eduardo Gomes Moretzsohn</t>
  </si>
  <si>
    <t>2.7.6</t>
  </si>
  <si>
    <t>Ponte | BR-356 | km 74,30</t>
  </si>
  <si>
    <t>2.7.7</t>
  </si>
  <si>
    <t>Galeria | BR-356 | km 93,95</t>
  </si>
  <si>
    <t>2.7.8</t>
  </si>
  <si>
    <t>Viaduto | MG-262 | km 11,600</t>
  </si>
  <si>
    <t>2.7.9</t>
  </si>
  <si>
    <t>Ponte | MG-262 | km 21,600</t>
  </si>
  <si>
    <t>2.7.10</t>
  </si>
  <si>
    <t>Ponte | MG-262 | km 44,900</t>
  </si>
  <si>
    <t>2.7.11</t>
  </si>
  <si>
    <t xml:space="preserve">Ponte sobre Rio das Codornas </t>
  </si>
  <si>
    <t>2.7.12</t>
  </si>
  <si>
    <t>Ponte | BR-356 | km 65,400</t>
  </si>
  <si>
    <t>2.7.13</t>
  </si>
  <si>
    <t>Ponte sobre o Rio Maracujá</t>
  </si>
  <si>
    <t>2.7.14</t>
  </si>
  <si>
    <t>Ponte | MG-329 | km 112,85</t>
  </si>
  <si>
    <t>2.7.15</t>
  </si>
  <si>
    <t>Galeria | MG-329 | km 117,70</t>
  </si>
  <si>
    <t>2.8</t>
  </si>
  <si>
    <t>Adequação de acessos</t>
  </si>
  <si>
    <t>2.8.1</t>
  </si>
  <si>
    <t>Adequação de acessos existentes simples</t>
  </si>
  <si>
    <t>2.8.1.10</t>
  </si>
  <si>
    <t>2.8.1.11</t>
  </si>
  <si>
    <t>2.8.1.12</t>
  </si>
  <si>
    <t>2.8.1.13</t>
  </si>
  <si>
    <t>2.8.1.14</t>
  </si>
  <si>
    <t>2.8.1.15</t>
  </si>
  <si>
    <t>2.8.1.16</t>
  </si>
  <si>
    <t>2.8.1.17</t>
  </si>
  <si>
    <t>2.8.1.18</t>
  </si>
  <si>
    <t>2.8.1.19</t>
  </si>
  <si>
    <t>2.8.1.20</t>
  </si>
  <si>
    <t>2.8.1.21</t>
  </si>
  <si>
    <t>2.8.1.22</t>
  </si>
  <si>
    <t>2.8.1.23</t>
  </si>
  <si>
    <t>2.8.1.24</t>
  </si>
  <si>
    <t>2.8.1.25</t>
  </si>
  <si>
    <t>2.8.1.26</t>
  </si>
  <si>
    <t>2.8.1.27</t>
  </si>
  <si>
    <t>2.8.1.28</t>
  </si>
  <si>
    <t>2.8.1.29</t>
  </si>
  <si>
    <t>2.8.1.30</t>
  </si>
  <si>
    <t>2.8.1.31</t>
  </si>
  <si>
    <t>2.8.1.32</t>
  </si>
  <si>
    <t>2.8.1.33</t>
  </si>
  <si>
    <t>2.8.1.34</t>
  </si>
  <si>
    <t>2.8.1.35</t>
  </si>
  <si>
    <t>2.8.1.36</t>
  </si>
  <si>
    <t>2.8.1.37</t>
  </si>
  <si>
    <t>2.8.1.38</t>
  </si>
  <si>
    <t>2.8.2</t>
  </si>
  <si>
    <t>Adequação de acessos existentes com faixa de aceleração</t>
  </si>
  <si>
    <t>2.9</t>
  </si>
  <si>
    <t>Correções de curvas</t>
  </si>
  <si>
    <t>Ponto Critico 01 | BR-356</t>
  </si>
  <si>
    <t>Ponto Critico 02 | BR-356</t>
  </si>
  <si>
    <t>Ponto Critico 03 | BR-356</t>
  </si>
  <si>
    <t>Ponto Critico 04 | BR-356</t>
  </si>
  <si>
    <t>Ponto Critico 05 | BR-356</t>
  </si>
  <si>
    <t>Ponto Critico 06 | BR-356</t>
  </si>
  <si>
    <t>Ponto Critico 07 | BR-356</t>
  </si>
  <si>
    <t>Ponto Critico 08 | BR-356</t>
  </si>
  <si>
    <t>Ponto Critico 09 | BR-356</t>
  </si>
  <si>
    <t>Ponto Critico 10 | BR-356</t>
  </si>
  <si>
    <t>Ponto Critico 11 | BR-356</t>
  </si>
  <si>
    <t>Ponto Critico 12 | BR-356</t>
  </si>
  <si>
    <t>Ponto Critico 13 | BR-356</t>
  </si>
  <si>
    <t>Ponto Critico 14 | BR-356</t>
  </si>
  <si>
    <t>Ponto Critico 15 | BR-356</t>
  </si>
  <si>
    <t>Ponto Critico 16 | BR-356</t>
  </si>
  <si>
    <t>2.9.17</t>
  </si>
  <si>
    <t>Ponto Critico 17 | BR-356</t>
  </si>
  <si>
    <t>2.9.18</t>
  </si>
  <si>
    <t>Ponto Critico 01 | MG-262</t>
  </si>
  <si>
    <t>2.9.19</t>
  </si>
  <si>
    <t>Ponto Critico 02 | MG-262</t>
  </si>
  <si>
    <t>2.9.20</t>
  </si>
  <si>
    <t>Ponto Critico 03 | MG-262</t>
  </si>
  <si>
    <t>2.9.21</t>
  </si>
  <si>
    <t>Ponto Critico 04 | MG-262</t>
  </si>
  <si>
    <t>2.9.22</t>
  </si>
  <si>
    <t>Ponto Critico 05 | MG-262</t>
  </si>
  <si>
    <t>2.9.23</t>
  </si>
  <si>
    <t>Ponto Critico 06 | MG-262</t>
  </si>
  <si>
    <t>2.9.24</t>
  </si>
  <si>
    <t>Ponto Critico 07 | MG-262</t>
  </si>
  <si>
    <t>2.9.25</t>
  </si>
  <si>
    <t>Ponto Critico 08 | MG-262</t>
  </si>
  <si>
    <t>2.9.26</t>
  </si>
  <si>
    <t>Ponto Critico 09 | MG-262</t>
  </si>
  <si>
    <t>2.9.27</t>
  </si>
  <si>
    <t>Ponto Critico 10 | MG-262</t>
  </si>
  <si>
    <t>2.9.28</t>
  </si>
  <si>
    <t>Ponto Critico 11 | MG-262</t>
  </si>
  <si>
    <t>2.9.29</t>
  </si>
  <si>
    <t>Ponto Critico 12 | MG-262</t>
  </si>
  <si>
    <t>2.9.30</t>
  </si>
  <si>
    <t>Ponto Critico 13 | MG-262</t>
  </si>
  <si>
    <t>2.9.31</t>
  </si>
  <si>
    <t>Ponto Critico 14 | MG-262</t>
  </si>
  <si>
    <t>2.9.32</t>
  </si>
  <si>
    <t>Ponto Critico 15 | MG-262</t>
  </si>
  <si>
    <t>2.9.33</t>
  </si>
  <si>
    <t>Ponto Critico 16 | MG-262</t>
  </si>
  <si>
    <t>2.9.34</t>
  </si>
  <si>
    <t>Ponto Critico 17 | MG-262</t>
  </si>
  <si>
    <t>2.9.35</t>
  </si>
  <si>
    <t>Ponto Critico 18 | MG-262</t>
  </si>
  <si>
    <t>2.9.36</t>
  </si>
  <si>
    <t>Ponto Critico 19 | MG-262</t>
  </si>
  <si>
    <t>2.9.37</t>
  </si>
  <si>
    <t>Ponto Critico 20 | MG-262</t>
  </si>
  <si>
    <t>2.9.38</t>
  </si>
  <si>
    <t>Ponto Critico 21 | MG-262</t>
  </si>
  <si>
    <t>2.9.39</t>
  </si>
  <si>
    <t>Ponto Critico 22 | MG-262</t>
  </si>
  <si>
    <t>2.9.40</t>
  </si>
  <si>
    <t>Ponto Critico 23 | MG-262</t>
  </si>
  <si>
    <t>2.9.41</t>
  </si>
  <si>
    <t>Ponto Critico 24 | MG-262</t>
  </si>
  <si>
    <t>2.9.42</t>
  </si>
  <si>
    <t>Ponto Critico 01 | MG-329</t>
  </si>
  <si>
    <t>2.9.43</t>
  </si>
  <si>
    <t>Ponto Critico 02 | MG-329</t>
  </si>
  <si>
    <t>2.9.44</t>
  </si>
  <si>
    <t>Ponto Critico 03 | MG-329</t>
  </si>
  <si>
    <t>2.9.45</t>
  </si>
  <si>
    <t>Ponto Critico 04 | MG-329</t>
  </si>
  <si>
    <t>2.9.46</t>
  </si>
  <si>
    <t>Ponto Critico 05 | MG-329</t>
  </si>
  <si>
    <t>2.9.47</t>
  </si>
  <si>
    <t>Ponto Critico 06 | MG-329</t>
  </si>
  <si>
    <t>2.9.48</t>
  </si>
  <si>
    <t>Ponto Critico 07 | MG-329</t>
  </si>
  <si>
    <t>2.10</t>
  </si>
  <si>
    <t>Passarelas</t>
  </si>
  <si>
    <t>Passarela 1</t>
  </si>
  <si>
    <t>Passarela 2</t>
  </si>
  <si>
    <t>Passarela 3</t>
  </si>
  <si>
    <t>Passarela 4</t>
  </si>
  <si>
    <t>Passarela 5</t>
  </si>
  <si>
    <t>Passarela 6</t>
  </si>
  <si>
    <t>Passarela 7</t>
  </si>
  <si>
    <t>Passarela 8</t>
  </si>
  <si>
    <t>Passarela 9</t>
  </si>
  <si>
    <t>2.10.10</t>
  </si>
  <si>
    <t>Passarela 10</t>
  </si>
  <si>
    <t>2.11</t>
  </si>
  <si>
    <t>Paradas de ônibus</t>
  </si>
  <si>
    <t>2.11.11</t>
  </si>
  <si>
    <t>2.11.12</t>
  </si>
  <si>
    <t>2.11.13</t>
  </si>
  <si>
    <t>2.11.14</t>
  </si>
  <si>
    <t>2.11.15</t>
  </si>
  <si>
    <t>2.11.16</t>
  </si>
  <si>
    <t>2.11.17</t>
  </si>
  <si>
    <t>2.11.18</t>
  </si>
  <si>
    <t>2.11.19</t>
  </si>
  <si>
    <t>2.11.20</t>
  </si>
  <si>
    <t>2.11.21</t>
  </si>
  <si>
    <t>2.11.22</t>
  </si>
  <si>
    <t>2.11.23</t>
  </si>
  <si>
    <t>2.11.24</t>
  </si>
  <si>
    <t>2.11.25</t>
  </si>
  <si>
    <t>2.11.26</t>
  </si>
  <si>
    <t>2.11.27</t>
  </si>
  <si>
    <t>2.11.28</t>
  </si>
  <si>
    <t>2.11.29</t>
  </si>
  <si>
    <t>2.11.30</t>
  </si>
  <si>
    <t>2.11.31</t>
  </si>
  <si>
    <t>2.11.32</t>
  </si>
  <si>
    <t>2.11.33</t>
  </si>
  <si>
    <t>2.11.34</t>
  </si>
  <si>
    <t>2.11.35</t>
  </si>
  <si>
    <t>2.11.36</t>
  </si>
  <si>
    <t>2.11.37</t>
  </si>
  <si>
    <t>2.11.38</t>
  </si>
  <si>
    <t>2.11.39</t>
  </si>
  <si>
    <t>BR-356 | Cachoeira do Campo</t>
  </si>
  <si>
    <t>2.12</t>
  </si>
  <si>
    <t>Implantação de Acostamento</t>
  </si>
  <si>
    <t>Segmento 5 | MG-329</t>
  </si>
  <si>
    <t>Segmento 6 | MG-329</t>
  </si>
  <si>
    <t>Segmento 7 | MG-329</t>
  </si>
  <si>
    <t>2.13</t>
  </si>
  <si>
    <t>Área de Escape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</si>
</sst>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"/>
    <numFmt numFmtId="165" formatCode="_-&quot;R$&quot;\ * #,##0_-;\-&quot;R$&quot;\ * #,##0_-;_-&quot;R$&quot;\ * &quot;-&quot;??_-;_-@_-"/>
  </numFmts>
  <fonts count="10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</font>
    <font>
      <sz val="8"/>
      <name val="Arial"/>
      <family val="2"/>
    </font>
    <font>
      <sz val="10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hair">
        <color theme="0" tint="-0.24994659260841701"/>
      </right>
      <top/>
      <bottom/>
      <diagonal/>
    </border>
    <border>
      <left style="hair">
        <color theme="0" tint="-0.24994659260841701"/>
      </left>
      <right style="hair">
        <color theme="0" tint="-0.24994659260841701"/>
      </right>
      <top/>
      <bottom/>
      <diagonal/>
    </border>
    <border>
      <left style="hair">
        <color theme="0" tint="-0.24994659260841701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8" fillId="0" borderId="0"/>
  </cellStyleXfs>
  <cellXfs count="9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43" fontId="0" fillId="0" borderId="0" xfId="1" applyFont="1" applyAlignment="1">
      <alignment vertical="center"/>
    </xf>
    <xf numFmtId="44" fontId="3" fillId="0" borderId="0" xfId="2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2" applyNumberFormat="1" applyFont="1" applyAlignment="1">
      <alignment horizontal="center" vertical="center"/>
    </xf>
    <xf numFmtId="0" fontId="2" fillId="5" borderId="1" xfId="0" applyFont="1" applyFill="1" applyBorder="1" applyAlignment="1">
      <alignment horizontal="centerContinuous" vertical="center"/>
    </xf>
    <xf numFmtId="0" fontId="2" fillId="5" borderId="2" xfId="0" applyFont="1" applyFill="1" applyBorder="1" applyAlignment="1">
      <alignment horizontal="centerContinuous" vertical="center"/>
    </xf>
    <xf numFmtId="43" fontId="2" fillId="5" borderId="2" xfId="1" applyFont="1" applyFill="1" applyBorder="1" applyAlignment="1">
      <alignment horizontal="centerContinuous" vertical="center"/>
    </xf>
    <xf numFmtId="0" fontId="7" fillId="5" borderId="2" xfId="0" applyFont="1" applyFill="1" applyBorder="1" applyAlignment="1">
      <alignment horizontal="centerContinuous" vertical="center"/>
    </xf>
    <xf numFmtId="44" fontId="2" fillId="5" borderId="2" xfId="2" applyFont="1" applyFill="1" applyBorder="1" applyAlignment="1">
      <alignment horizontal="centerContinuous" vertical="center"/>
    </xf>
    <xf numFmtId="0" fontId="7" fillId="5" borderId="2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4" fontId="3" fillId="2" borderId="2" xfId="2" applyFont="1" applyFill="1" applyBorder="1" applyAlignment="1">
      <alignment horizontal="center" vertical="center"/>
    </xf>
    <xf numFmtId="0" fontId="7" fillId="2" borderId="2" xfId="2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43" fontId="3" fillId="3" borderId="2" xfId="1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44" fontId="3" fillId="3" borderId="2" xfId="2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center" vertical="center"/>
    </xf>
    <xf numFmtId="43" fontId="0" fillId="2" borderId="2" xfId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44" fontId="3" fillId="2" borderId="2" xfId="2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indent="2"/>
    </xf>
    <xf numFmtId="0" fontId="0" fillId="0" borderId="2" xfId="0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44" fontId="3" fillId="4" borderId="2" xfId="2" applyFont="1" applyFill="1" applyBorder="1" applyAlignment="1">
      <alignment vertical="center"/>
    </xf>
    <xf numFmtId="0" fontId="7" fillId="4" borderId="2" xfId="2" applyNumberFormat="1" applyFont="1" applyFill="1" applyBorder="1" applyAlignment="1">
      <alignment horizontal="center" vertical="center"/>
    </xf>
    <xf numFmtId="43" fontId="6" fillId="0" borderId="2" xfId="0" applyNumberFormat="1" applyFont="1" applyBorder="1" applyAlignment="1">
      <alignment horizontal="center" vertical="center"/>
    </xf>
    <xf numFmtId="43" fontId="0" fillId="0" borderId="2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 indent="2"/>
    </xf>
    <xf numFmtId="0" fontId="0" fillId="4" borderId="2" xfId="0" applyFill="1" applyBorder="1" applyAlignment="1">
      <alignment horizontal="center" vertical="center"/>
    </xf>
    <xf numFmtId="43" fontId="0" fillId="4" borderId="2" xfId="1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indent="3"/>
    </xf>
    <xf numFmtId="43" fontId="0" fillId="0" borderId="2" xfId="1" applyFont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44" fontId="6" fillId="0" borderId="0" xfId="2" applyFont="1" applyAlignment="1">
      <alignment horizontal="center" vertical="center"/>
    </xf>
    <xf numFmtId="44" fontId="7" fillId="5" borderId="2" xfId="2" applyFont="1" applyFill="1" applyBorder="1" applyAlignment="1">
      <alignment horizontal="center" vertical="center"/>
    </xf>
    <xf numFmtId="44" fontId="7" fillId="2" borderId="2" xfId="2" applyFont="1" applyFill="1" applyBorder="1" applyAlignment="1">
      <alignment horizontal="center" vertical="center" wrapText="1"/>
    </xf>
    <xf numFmtId="44" fontId="7" fillId="3" borderId="2" xfId="2" applyFont="1" applyFill="1" applyBorder="1" applyAlignment="1">
      <alignment horizontal="center" vertical="center"/>
    </xf>
    <xf numFmtId="44" fontId="6" fillId="2" borderId="2" xfId="2" applyFont="1" applyFill="1" applyBorder="1" applyAlignment="1">
      <alignment horizontal="center" vertical="center"/>
    </xf>
    <xf numFmtId="44" fontId="6" fillId="0" borderId="2" xfId="2" applyFont="1" applyFill="1" applyBorder="1" applyAlignment="1">
      <alignment horizontal="center" vertical="center"/>
    </xf>
    <xf numFmtId="44" fontId="6" fillId="4" borderId="2" xfId="2" applyFont="1" applyFill="1" applyBorder="1" applyAlignment="1">
      <alignment horizontal="center" vertical="center"/>
    </xf>
    <xf numFmtId="43" fontId="3" fillId="2" borderId="2" xfId="1" applyFont="1" applyFill="1" applyBorder="1" applyAlignment="1">
      <alignment horizontal="center" vertical="center" wrapText="1"/>
    </xf>
    <xf numFmtId="43" fontId="0" fillId="0" borderId="2" xfId="1" applyFont="1" applyFill="1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3" fillId="2" borderId="3" xfId="0" applyNumberFormat="1" applyFont="1" applyFill="1" applyBorder="1" applyAlignment="1">
      <alignment vertical="center"/>
    </xf>
    <xf numFmtId="165" fontId="3" fillId="3" borderId="2" xfId="0" applyNumberFormat="1" applyFont="1" applyFill="1" applyBorder="1" applyAlignment="1">
      <alignment vertical="center"/>
    </xf>
    <xf numFmtId="165" fontId="3" fillId="3" borderId="3" xfId="0" applyNumberFormat="1" applyFont="1" applyFill="1" applyBorder="1" applyAlignment="1">
      <alignment vertical="center"/>
    </xf>
    <xf numFmtId="165" fontId="0" fillId="2" borderId="2" xfId="0" applyNumberFormat="1" applyFill="1" applyBorder="1" applyAlignment="1">
      <alignment vertical="center"/>
    </xf>
    <xf numFmtId="165" fontId="0" fillId="2" borderId="3" xfId="0" applyNumberFormat="1" applyFill="1" applyBorder="1" applyAlignment="1">
      <alignment vertical="center"/>
    </xf>
    <xf numFmtId="165" fontId="0" fillId="0" borderId="2" xfId="2" applyNumberFormat="1" applyFont="1" applyFill="1" applyBorder="1" applyAlignment="1">
      <alignment vertical="center"/>
    </xf>
    <xf numFmtId="165" fontId="0" fillId="0" borderId="3" xfId="2" applyNumberFormat="1" applyFont="1" applyFill="1" applyBorder="1" applyAlignment="1">
      <alignment vertical="center"/>
    </xf>
    <xf numFmtId="165" fontId="0" fillId="4" borderId="2" xfId="0" applyNumberFormat="1" applyFill="1" applyBorder="1" applyAlignment="1">
      <alignment vertical="center"/>
    </xf>
    <xf numFmtId="165" fontId="0" fillId="4" borderId="3" xfId="0" applyNumberForma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44" fontId="7" fillId="4" borderId="2" xfId="2" applyFont="1" applyFill="1" applyBorder="1" applyAlignment="1">
      <alignment horizontal="center" vertical="center"/>
    </xf>
    <xf numFmtId="44" fontId="7" fillId="0" borderId="0" xfId="2" applyFont="1" applyAlignment="1">
      <alignment horizontal="center" vertical="center"/>
    </xf>
    <xf numFmtId="44" fontId="3" fillId="0" borderId="0" xfId="0" applyNumberFormat="1" applyFont="1" applyAlignment="1">
      <alignment vertical="center"/>
    </xf>
    <xf numFmtId="44" fontId="9" fillId="0" borderId="0" xfId="2" applyFont="1" applyFill="1" applyBorder="1" applyAlignment="1">
      <alignment horizontal="center" vertical="center"/>
    </xf>
    <xf numFmtId="44" fontId="9" fillId="6" borderId="0" xfId="2" applyFont="1" applyFill="1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3" fillId="7" borderId="0" xfId="0" applyFont="1" applyFill="1" applyAlignment="1">
      <alignment vertical="center"/>
    </xf>
    <xf numFmtId="1" fontId="2" fillId="5" borderId="2" xfId="0" applyNumberFormat="1" applyFont="1" applyFill="1" applyBorder="1" applyAlignment="1">
      <alignment horizontal="center" vertical="center"/>
    </xf>
    <xf numFmtId="1" fontId="2" fillId="5" borderId="3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5">
    <cellStyle name="Moeda" xfId="2" builtinId="4"/>
    <cellStyle name="Normal" xfId="0" builtinId="0"/>
    <cellStyle name="Normal 2" xfId="4" xr:uid="{261F5963-1F22-4B4B-B98A-D9E481BB80AC}"/>
    <cellStyle name="Normal 87" xfId="3" xr:uid="{C655BD00-F734-47B6-87A6-8CD22F40041A}"/>
    <cellStyle name="Vírgula" xfId="1" builtinId="3"/>
  </cellStyles>
  <dxfs count="2">
    <dxf>
      <font>
        <color theme="3"/>
      </font>
      <fill>
        <patternFill>
          <bgColor theme="8" tint="0.79998168889431442"/>
        </patternFill>
      </fill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514824</xdr:colOff>
      <xdr:row>3</xdr:row>
      <xdr:rowOff>98845</xdr:rowOff>
    </xdr:from>
    <xdr:to>
      <xdr:col>8</xdr:col>
      <xdr:colOff>53001</xdr:colOff>
      <xdr:row>6</xdr:row>
      <xdr:rowOff>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DA9E9C7-5136-459C-9952-5CD8D5FFE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922" y="586711"/>
          <a:ext cx="1954274" cy="389021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11</xdr:col>
      <xdr:colOff>284774</xdr:colOff>
      <xdr:row>48</xdr:row>
      <xdr:rowOff>63299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F5D37BD9-1610-4C8E-B921-130A4F9BBE97}"/>
            </a:ext>
          </a:extLst>
        </xdr:cNvPr>
        <xdr:cNvSpPr txBox="1"/>
      </xdr:nvSpPr>
      <xdr:spPr>
        <a:xfrm>
          <a:off x="613317" y="5018049"/>
          <a:ext cx="6417945" cy="307412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100" b="1">
              <a:solidFill>
                <a:sysClr val="windowText" lastClr="000000"/>
              </a:solidFill>
            </a:rPr>
            <a:t>Demais</a:t>
          </a:r>
          <a:r>
            <a:rPr lang="pt-BR" sz="1100" b="1" baseline="0">
              <a:solidFill>
                <a:sysClr val="windowText" lastClr="000000"/>
              </a:solidFill>
            </a:rPr>
            <a:t> instruções:</a:t>
          </a:r>
        </a:p>
        <a:p>
          <a:pPr algn="l"/>
          <a:endParaRPr lang="pt-BR" sz="1100" baseline="0">
            <a:solidFill>
              <a:sysClr val="windowText" lastClr="000000"/>
            </a:solidFill>
          </a:endParaRPr>
        </a:p>
        <a:p>
          <a:pPr algn="l"/>
          <a:r>
            <a:rPr lang="pt-BR" sz="105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 Valor associado a Duplicação da BR-356 entre os km 50,56 e 55,40 está descrito na Travessia Urbana de Itabirito.</a:t>
          </a:r>
        </a:p>
        <a:p>
          <a:pPr algn="l"/>
          <a:endParaRPr lang="pt-BR" sz="105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5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 Valor associado a Duplicação da BR-356 entre os km 95,50 e 99,40 está descrito na Travessia Urbana de Ouro Preto.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050" baseline="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5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 Valor associado a Duplicação da BR-356 entre os km 108,50 e 111,00 está descrito na Travessia Urbana de Mariana.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050" baseline="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5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 Valor associado a implantação de Vias Marginais na BR-356 entre os km 63,00 e 65,00 (lado esquerdo) e km 63,80 e 65,20 (lado direito) está descrito na Travessia Urbana de Amarantina.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050" baseline="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5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 Valor associado a implantação de Vias Marginais na BR-356 entre os km 97,00 e 99,00 (lado direito) e km 97,60 e 99,00 (lado esquerdo) está descrito na Travessia Urbana de Ouro Preto.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050" baseline="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5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 obras de Implantação e Reforma de Pontos de ônibus descritas no PER, foram precificadas juntas, para cada faixa de quilometragem de rodovia presente no Anexo 13.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050" baseline="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050" baseline="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 sz="1050" baseline="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BR">
            <a:effectLst/>
          </a:endParaRPr>
        </a:p>
        <a:p>
          <a:pPr algn="l"/>
          <a:endParaRPr lang="pt-BR" sz="1100" baseline="0">
            <a:solidFill>
              <a:sysClr val="windowText" lastClr="000000"/>
            </a:solidFill>
          </a:endParaRPr>
        </a:p>
        <a:p>
          <a:pPr algn="ctr"/>
          <a:endParaRPr lang="pt-BR" sz="1100" baseline="0">
            <a:solidFill>
              <a:sysClr val="windowText" lastClr="00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04_Operacao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Duplica&#231;&#227;o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microsoft.com/office/2019/04/relationships/externalLinkLongPath" Target="/Users/camila.silva/DC/ACCDocs/Dynatest/OU24003_%20BID%20MG/Project%20Files/03_DES/04_Engenharia/6.%20Quantitativos%20e%20Or&#231;amento/Vers&#227;o%20Final_2&#170;Republica&#231;&#227;o%20do%20Edital_DMT17/MC_Travessias%20Urbanas.xlsx?4C602996" TargetMode="External"/><Relationship Id="rId1" Type="http://schemas.openxmlformats.org/officeDocument/2006/relationships/externalLinkPath" Target="file:///\\4C602996\MC_Travessias%20Urbana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3&#170;_Faixa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OAE%20Implanta&#231;&#227;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Dispositivo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amila.silva\DC\ACCDocs\Dynatest\OU24003_%20BID%20MG\Project%20Files\03_DES\04_Engenharia\6.%20Quantitativos%20e%20Or&#231;amento\Vers&#227;o%20Final_2&#170;Republica&#231;&#227;o%20do%20Edital_DMT17\03_OAE_TI_REC.xlsx" TargetMode="External"/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03_OAE_TI_REC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amila.silva\DC\ACCDocs\Dynatest\OU24003_%20BID%20MG\Project%20Files\03_DES\04_Engenharia\6.%20Quantitativos%20e%20Or&#231;amento\Vers&#227;o%20Final_2&#170;Republica&#231;&#227;o%20do%20Edital_DMT17\MC_OAE_alargamento.xlsx" TargetMode="External"/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OAE_alargamento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Acesso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Corre&#231;&#245;es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Passarelas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Onibus.xlsx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microsoft.com/office/2019/04/relationships/externalLinkLongPath" Target="/Users/camila.silva/DC/ACCDocs/Dynatest/OU24003_%20BID%20MG/Project%20Files/03_DES/04_Engenharia/6.%20Quantitativos%20e%20Or&#231;amento/Vers&#227;o%20Final_2&#170;Republica&#231;&#227;o%20do%20Edital_DMT17/Input%20MEF/Input%20EVTE_Capex-Opex_Final_C3_AjustesCAPEX.xlsx?1A82484F" TargetMode="External"/><Relationship Id="rId1" Type="http://schemas.openxmlformats.org/officeDocument/2006/relationships/externalLinkPath" Target="file:///\\1A82484F\Input%20EVTE_Capex-Opex_Final_C3_AjustesCAPEX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mila.silva/DC/ACCDocs/Dynatest/OU24003_%20BID%20MG/Project%20Files/03_DES/04_Engenharia/6.%20Quantitativos%20e%20Or&#231;amento/Vers&#227;o%20Final_2&#170;Republica&#231;&#227;o%20do%20Edital_DMT17/MC_Acostamen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inel de Controle"/>
      <sheetName val="PER"/>
      <sheetName val="INPUT"/>
      <sheetName val="operação_consulta"/>
      <sheetName val="melhorias"/>
      <sheetName val="Dimensionamento SAU"/>
      <sheetName val="Equipe Gestão"/>
      <sheetName val="Equipe Operação"/>
      <sheetName val="Referência_Salários"/>
      <sheetName val="Dim Equipe Operação"/>
      <sheetName val="Eqto. e Sist."/>
      <sheetName val="PU Equip e Sistemas"/>
      <sheetName val="Cotação-ISO"/>
      <sheetName val="Aux. Cotação"/>
      <sheetName val="Veiculos"/>
      <sheetName val="PU Veiculos"/>
      <sheetName val="Aux. Cotação_veic."/>
      <sheetName val="IPCA"/>
      <sheetName val="Despesas complementares"/>
      <sheetName val="Auxiliar Tarifa Luz_agua"/>
      <sheetName val="Edificações"/>
      <sheetName val="Dimens. CCO_Sede"/>
      <sheetName val="Dimens. BSO Operacional"/>
      <sheetName val="Dimens. BSO Atend. Usuário"/>
      <sheetName val="Dimens. BSO Provisório"/>
      <sheetName val="Dimens.PPD"/>
      <sheetName val="Dimens. Balança_movel"/>
      <sheetName val="Dimens. Balança_fixa"/>
      <sheetName val="Dimens. Policia"/>
      <sheetName val="Monitoração"/>
      <sheetName val="periodicidade"/>
      <sheetName val="Monit_356"/>
      <sheetName val="Monit_262"/>
      <sheetName val="Monit_329"/>
      <sheetName val="$Preços"/>
      <sheetName val="$Asfalto"/>
      <sheetName val="BD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08">
          <cell r="AK108">
            <v>11327002.872776538</v>
          </cell>
        </row>
        <row r="109">
          <cell r="AP109">
            <v>4820380.9944010442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5">
          <cell r="C15">
            <v>1740162.6236977647</v>
          </cell>
        </row>
      </sheetData>
      <sheetData sheetId="22">
        <row r="17">
          <cell r="D17">
            <v>2274507.4961042539</v>
          </cell>
        </row>
      </sheetData>
      <sheetData sheetId="23"/>
      <sheetData sheetId="24"/>
      <sheetData sheetId="25">
        <row r="8">
          <cell r="H8">
            <v>18111682.424018439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dastro_Dren_Sup"/>
      <sheetName val="Cadastro SV"/>
      <sheetName val="Cadastro DS"/>
      <sheetName val="Cadastro_Bueiro"/>
      <sheetName val="MC_Duplicação"/>
      <sheetName val="Quantitativo_BR-356"/>
    </sheetNames>
    <sheetDataSet>
      <sheetData sheetId="0"/>
      <sheetData sheetId="1"/>
      <sheetData sheetId="2"/>
      <sheetData sheetId="3"/>
      <sheetData sheetId="4">
        <row r="40">
          <cell r="F40">
            <v>31729278.161259051</v>
          </cell>
          <cell r="G40">
            <v>40344238.810258895</v>
          </cell>
          <cell r="H40">
            <v>46815271.893499486</v>
          </cell>
          <cell r="I40">
            <v>65795363.600500211</v>
          </cell>
          <cell r="J40">
            <v>4709379.1754334653</v>
          </cell>
          <cell r="K40">
            <v>39932991.272478536</v>
          </cell>
          <cell r="L40">
            <v>40171748.686828151</v>
          </cell>
          <cell r="M40">
            <v>50221658.332939476</v>
          </cell>
          <cell r="N40">
            <v>5407381.8324343693</v>
          </cell>
          <cell r="O40">
            <v>44772066.821190059</v>
          </cell>
          <cell r="P40">
            <v>40183852.701655008</v>
          </cell>
          <cell r="Q40">
            <v>40007767.788507231</v>
          </cell>
          <cell r="R40">
            <v>36634901.755154327</v>
          </cell>
          <cell r="S40">
            <v>54897597.015316337</v>
          </cell>
          <cell r="T40">
            <v>33076253.391465701</v>
          </cell>
        </row>
        <row r="43">
          <cell r="F43">
            <v>3</v>
          </cell>
          <cell r="G43">
            <v>3</v>
          </cell>
          <cell r="H43">
            <v>3</v>
          </cell>
          <cell r="I43">
            <v>4</v>
          </cell>
          <cell r="J43">
            <v>4</v>
          </cell>
          <cell r="K43">
            <v>4</v>
          </cell>
          <cell r="L43">
            <v>4</v>
          </cell>
          <cell r="M43">
            <v>5</v>
          </cell>
          <cell r="N43">
            <v>5</v>
          </cell>
          <cell r="O43">
            <v>5</v>
          </cell>
          <cell r="P43">
            <v>5</v>
          </cell>
          <cell r="Q43">
            <v>6</v>
          </cell>
          <cell r="R43">
            <v>6</v>
          </cell>
          <cell r="S43">
            <v>6</v>
          </cell>
          <cell r="T43">
            <v>6</v>
          </cell>
        </row>
      </sheetData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C_TRAVESSIAS"/>
      <sheetName val="Quantitativo_Travessia"/>
      <sheetName val="Quantitativo_CMG-120"/>
      <sheetName val="Quantitativo_LMG-813"/>
      <sheetName val="Quantitativo_MG-329"/>
      <sheetName val="Quantitativo_BR-356"/>
      <sheetName val="Quantitativo_MG-262"/>
    </sheetNames>
    <sheetDataSet>
      <sheetData sheetId="0">
        <row r="40">
          <cell r="G40">
            <v>127945437.25438143</v>
          </cell>
          <cell r="H40">
            <v>42194550.707999244</v>
          </cell>
          <cell r="L40">
            <v>3655033.8878220762</v>
          </cell>
          <cell r="M40">
            <v>138344372.3700383</v>
          </cell>
          <cell r="N40">
            <v>92476636.609014437</v>
          </cell>
          <cell r="P40">
            <v>34308529.092046067</v>
          </cell>
        </row>
        <row r="43">
          <cell r="G43">
            <v>5</v>
          </cell>
          <cell r="H43">
            <v>6</v>
          </cell>
          <cell r="L43">
            <v>3</v>
          </cell>
          <cell r="M43">
            <v>4</v>
          </cell>
          <cell r="N43">
            <v>6</v>
          </cell>
          <cell r="P43">
            <v>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dastro_Dren_Sup"/>
      <sheetName val="Cadastro SV"/>
      <sheetName val="Cadastro DS"/>
      <sheetName val="Cadastro_Bueiro"/>
      <sheetName val="MC_3ª Faixa"/>
      <sheetName val="Quantitativo_CMG-120"/>
      <sheetName val="Quantitativo_LMG-813"/>
      <sheetName val="Quantitativo_MG-329"/>
      <sheetName val="Quantitativo_BR-356"/>
      <sheetName val="Quantitativo_MG-262"/>
    </sheetNames>
    <sheetDataSet>
      <sheetData sheetId="0"/>
      <sheetData sheetId="1"/>
      <sheetData sheetId="2"/>
      <sheetData sheetId="3"/>
      <sheetData sheetId="4">
        <row r="40">
          <cell r="F40">
            <v>6804926.2994949277</v>
          </cell>
          <cell r="G40">
            <v>8100344.0831311764</v>
          </cell>
          <cell r="H40">
            <v>8369015.26661829</v>
          </cell>
          <cell r="I40">
            <v>8186996.9585408224</v>
          </cell>
          <cell r="J40">
            <v>4707018.0414875904</v>
          </cell>
          <cell r="L40">
            <v>12379787.653055325</v>
          </cell>
          <cell r="M40">
            <v>22231755.610191211</v>
          </cell>
          <cell r="N40">
            <v>6692741.1603460992</v>
          </cell>
          <cell r="O40">
            <v>6451518.9408035958</v>
          </cell>
          <cell r="P40">
            <v>5751589.3887638533</v>
          </cell>
          <cell r="Q40">
            <v>10871898.968456153</v>
          </cell>
          <cell r="R40">
            <v>15274674.287226221</v>
          </cell>
          <cell r="S40">
            <v>3099247.1655808454</v>
          </cell>
          <cell r="T40">
            <v>4633851.1031821622</v>
          </cell>
          <cell r="U40">
            <v>15295793.220506033</v>
          </cell>
          <cell r="V40">
            <v>11292013.378384208</v>
          </cell>
          <cell r="W40">
            <v>27574993.465807904</v>
          </cell>
          <cell r="X40">
            <v>10827243.15007866</v>
          </cell>
          <cell r="Y40">
            <v>18726505.66468225</v>
          </cell>
          <cell r="Z40">
            <v>11839040.527049135</v>
          </cell>
        </row>
        <row r="43">
          <cell r="F43">
            <v>4</v>
          </cell>
          <cell r="G43">
            <v>4</v>
          </cell>
          <cell r="H43">
            <v>4</v>
          </cell>
          <cell r="I43">
            <v>4</v>
          </cell>
          <cell r="J43">
            <v>6</v>
          </cell>
          <cell r="L43">
            <v>6</v>
          </cell>
          <cell r="M43">
            <v>6</v>
          </cell>
          <cell r="N43">
            <v>6</v>
          </cell>
          <cell r="O43">
            <v>5</v>
          </cell>
          <cell r="P43">
            <v>5</v>
          </cell>
          <cell r="Q43">
            <v>5</v>
          </cell>
          <cell r="R43">
            <v>5</v>
          </cell>
          <cell r="S43">
            <v>5</v>
          </cell>
          <cell r="T43">
            <v>5</v>
          </cell>
          <cell r="U43">
            <v>4</v>
          </cell>
          <cell r="V43">
            <v>4</v>
          </cell>
          <cell r="W43">
            <v>4</v>
          </cell>
          <cell r="X43">
            <v>3</v>
          </cell>
          <cell r="Y43">
            <v>3</v>
          </cell>
          <cell r="Z43">
            <v>3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C_OAE Implantação"/>
      <sheetName val="Quantitativo_BR-356"/>
      <sheetName val="Quantitativo_CMG-120"/>
      <sheetName val="Quantitativo_LMG-813"/>
    </sheetNames>
    <sheetDataSet>
      <sheetData sheetId="0">
        <row r="38">
          <cell r="F38" t="str">
            <v>Passagem Inferior</v>
          </cell>
          <cell r="G38" t="str">
            <v>Ponte sobre o Rio das Codornas</v>
          </cell>
          <cell r="H38" t="str">
            <v>Viaduto - Passagem Inferior</v>
          </cell>
          <cell r="I38" t="str">
            <v>Ponte sobre o Rio Engenheiro Eduardo Gomes Moretzsohn</v>
          </cell>
          <cell r="J38" t="str">
            <v>Viaduto - Passagem Inferior - Leste / Oeste</v>
          </cell>
          <cell r="K38" t="str">
            <v>Passagem de Gado</v>
          </cell>
          <cell r="L38" t="str">
            <v>Passagem de Gado</v>
          </cell>
          <cell r="M38" t="str">
            <v>Ponte</v>
          </cell>
          <cell r="N38" t="str">
            <v>Ponte sobre o Rio Maracujá</v>
          </cell>
          <cell r="O38" t="str">
            <v>Ponte</v>
          </cell>
          <cell r="P38" t="str">
            <v>Galeria</v>
          </cell>
          <cell r="Q38" t="str">
            <v>Passagem Inferior</v>
          </cell>
          <cell r="R38" t="str">
            <v>Contorno de Cachoeira do Campo</v>
          </cell>
          <cell r="S38" t="str">
            <v>Passagem Superior – Country/Agostinho Rodrigues</v>
          </cell>
          <cell r="T38" t="str">
            <v>Travessia Urbana de Mariana</v>
          </cell>
          <cell r="U38" t="str">
            <v>Travessia Urbana de Ouro Preto</v>
          </cell>
        </row>
        <row r="40">
          <cell r="F40">
            <v>819220.20832007297</v>
          </cell>
          <cell r="G40">
            <v>1850284.594896401</v>
          </cell>
          <cell r="H40">
            <v>948270.8548844055</v>
          </cell>
          <cell r="I40">
            <v>17430217.19829943</v>
          </cell>
          <cell r="J40">
            <v>2788834.7517279084</v>
          </cell>
          <cell r="K40">
            <v>238212.96837675886</v>
          </cell>
          <cell r="L40">
            <v>210726.85664097898</v>
          </cell>
          <cell r="M40">
            <v>1598440.3028132794</v>
          </cell>
          <cell r="N40">
            <v>2569839.71513389</v>
          </cell>
          <cell r="O40">
            <v>807600.06352120708</v>
          </cell>
          <cell r="P40">
            <v>143911.02404749783</v>
          </cell>
          <cell r="Q40">
            <v>627487.81913877954</v>
          </cell>
          <cell r="R40">
            <v>2234643.2305512088</v>
          </cell>
          <cell r="S40">
            <v>1251400.209108677</v>
          </cell>
          <cell r="T40">
            <v>3575429.1688819337</v>
          </cell>
          <cell r="U40">
            <v>2860343.3351055454</v>
          </cell>
        </row>
        <row r="43">
          <cell r="F43">
            <v>3</v>
          </cell>
          <cell r="G43">
            <v>3</v>
          </cell>
          <cell r="H43">
            <v>3</v>
          </cell>
          <cell r="I43">
            <v>4</v>
          </cell>
          <cell r="J43">
            <v>4</v>
          </cell>
          <cell r="K43">
            <v>4</v>
          </cell>
          <cell r="L43">
            <v>4</v>
          </cell>
          <cell r="M43">
            <v>4</v>
          </cell>
          <cell r="N43">
            <v>5</v>
          </cell>
          <cell r="O43">
            <v>5</v>
          </cell>
          <cell r="P43">
            <v>6</v>
          </cell>
          <cell r="Q43">
            <v>6</v>
          </cell>
          <cell r="R43">
            <v>5</v>
          </cell>
          <cell r="S43">
            <v>4</v>
          </cell>
          <cell r="T43">
            <v>6</v>
          </cell>
          <cell r="U43">
            <v>6</v>
          </cell>
        </row>
      </sheetData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dastro_Dren_Sup"/>
      <sheetName val="Cadastro SV"/>
      <sheetName val="Cadastro DS"/>
      <sheetName val="Cadastro_Bueiro"/>
      <sheetName val="MC_Dispositivo"/>
      <sheetName val="Quantitativo_MG-329"/>
      <sheetName val="Quantitativo_BR-356"/>
      <sheetName val="Quantitativo_MG-262"/>
      <sheetName val="RESUMO"/>
    </sheetNames>
    <sheetDataSet>
      <sheetData sheetId="0"/>
      <sheetData sheetId="1"/>
      <sheetData sheetId="2"/>
      <sheetData sheetId="3"/>
      <sheetData sheetId="4">
        <row r="40">
          <cell r="X40">
            <v>4524413.9165848428</v>
          </cell>
          <cell r="Y40">
            <v>4524413.9165848428</v>
          </cell>
          <cell r="AB40">
            <v>6517851.4353199536</v>
          </cell>
          <cell r="AD40">
            <v>6517851.4353199536</v>
          </cell>
          <cell r="AE40">
            <v>6517851.4353199536</v>
          </cell>
          <cell r="AF40">
            <v>6517851.4353199536</v>
          </cell>
          <cell r="AG40">
            <v>6517851.4353199536</v>
          </cell>
          <cell r="AH40">
            <v>6517851.4353199536</v>
          </cell>
          <cell r="AI40">
            <v>6517851.4353199536</v>
          </cell>
          <cell r="AJ40">
            <v>6517851.4353199536</v>
          </cell>
          <cell r="AK40">
            <v>6517851.4353199536</v>
          </cell>
          <cell r="AL40">
            <v>6517851.4353199536</v>
          </cell>
          <cell r="AM40">
            <v>6517851.4353199536</v>
          </cell>
          <cell r="AN40">
            <v>6517851.4353199536</v>
          </cell>
          <cell r="AO40">
            <v>6517851.4353199536</v>
          </cell>
          <cell r="AP40">
            <v>6517851.4353199536</v>
          </cell>
          <cell r="AQ40">
            <v>6517851.4353199536</v>
          </cell>
          <cell r="AR40">
            <v>5797065.1685031531</v>
          </cell>
          <cell r="AS40">
            <v>1744088.9218989166</v>
          </cell>
          <cell r="AT40">
            <v>1744088.9218989166</v>
          </cell>
          <cell r="AU40">
            <v>6517851.4353199536</v>
          </cell>
          <cell r="AV40">
            <v>4524413.9165848428</v>
          </cell>
          <cell r="AW40">
            <v>4524413.9165848428</v>
          </cell>
          <cell r="AX40">
            <v>4524413.9165848428</v>
          </cell>
          <cell r="AY40">
            <v>4524413.9165848428</v>
          </cell>
          <cell r="AZ40">
            <v>4524413.9165848428</v>
          </cell>
          <cell r="BA40">
            <v>4524413.9165848428</v>
          </cell>
          <cell r="BB40">
            <v>4681082.1456599087</v>
          </cell>
        </row>
        <row r="43">
          <cell r="X43">
            <v>4</v>
          </cell>
          <cell r="Y43">
            <v>4</v>
          </cell>
          <cell r="AB43">
            <v>3</v>
          </cell>
          <cell r="AD43">
            <v>3</v>
          </cell>
          <cell r="AE43">
            <v>4</v>
          </cell>
          <cell r="AF43">
            <v>4</v>
          </cell>
          <cell r="AG43">
            <v>4</v>
          </cell>
          <cell r="AH43">
            <v>4</v>
          </cell>
          <cell r="AI43">
            <v>4</v>
          </cell>
          <cell r="AJ43">
            <v>5</v>
          </cell>
          <cell r="AK43">
            <v>5</v>
          </cell>
          <cell r="AL43">
            <v>5</v>
          </cell>
          <cell r="AM43">
            <v>5</v>
          </cell>
          <cell r="AN43">
            <v>5</v>
          </cell>
          <cell r="AO43">
            <v>5</v>
          </cell>
          <cell r="AP43">
            <v>6</v>
          </cell>
          <cell r="AQ43">
            <v>6</v>
          </cell>
          <cell r="AR43">
            <v>6</v>
          </cell>
          <cell r="AS43">
            <v>6</v>
          </cell>
          <cell r="AT43">
            <v>6</v>
          </cell>
          <cell r="AU43">
            <v>5</v>
          </cell>
          <cell r="AV43">
            <v>6</v>
          </cell>
          <cell r="AW43">
            <v>5</v>
          </cell>
          <cell r="AX43">
            <v>5</v>
          </cell>
          <cell r="AY43">
            <v>4</v>
          </cell>
          <cell r="AZ43">
            <v>3</v>
          </cell>
          <cell r="BA43">
            <v>3</v>
          </cell>
          <cell r="BB43">
            <v>3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rrelação nota"/>
      <sheetName val="banco de dados"/>
      <sheetName val="quantidades_custos"/>
      <sheetName val="Resumo"/>
      <sheetName val="01"/>
      <sheetName val="03"/>
      <sheetName val="05"/>
      <sheetName val="06"/>
      <sheetName val="08"/>
      <sheetName val="10"/>
      <sheetName val="20"/>
      <sheetName val="27"/>
      <sheetName val="28"/>
      <sheetName val="32"/>
      <sheetName val="35"/>
      <sheetName val="preços"/>
    </sheetNames>
    <sheetDataSet>
      <sheetData sheetId="0"/>
      <sheetData sheetId="1"/>
      <sheetData sheetId="2">
        <row r="5">
          <cell r="F5">
            <v>4400029.462122268</v>
          </cell>
          <cell r="H5">
            <v>2048319.4301605134</v>
          </cell>
          <cell r="J5">
            <v>563782.64018064097</v>
          </cell>
          <cell r="K5">
            <v>280736.99698696262</v>
          </cell>
          <cell r="Y5">
            <v>16180271.132494859</v>
          </cell>
          <cell r="AF5">
            <v>823035.21926082787</v>
          </cell>
          <cell r="AG5">
            <v>103284.68987609213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AEs Alargar"/>
      <sheetName val="Quantidades"/>
      <sheetName val="RESUMO"/>
    </sheetNames>
    <sheetDataSet>
      <sheetData sheetId="0"/>
      <sheetData sheetId="1">
        <row r="13">
          <cell r="P13">
            <v>2506656.3470222279</v>
          </cell>
          <cell r="Q13">
            <v>810531.57412212749</v>
          </cell>
          <cell r="R13">
            <v>5856723.2693482609</v>
          </cell>
          <cell r="S13">
            <v>2545471.0592265176</v>
          </cell>
          <cell r="T13">
            <v>3078605.8310756241</v>
          </cell>
          <cell r="U13">
            <v>4949527.0596071146</v>
          </cell>
          <cell r="V13">
            <v>4747191.8819899429</v>
          </cell>
          <cell r="W13">
            <v>675566.71196426079</v>
          </cell>
        </row>
      </sheetData>
      <sheetData sheetId="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sso_Tipo_1"/>
      <sheetName val="Acesso_Tipo_2"/>
      <sheetName val="RESUMO"/>
      <sheetName val="Cadastro_Acessos"/>
      <sheetName val="Quantitativo_CMG-120"/>
      <sheetName val="Quantitativo_LMG-813"/>
      <sheetName val="Quantitativo_MG-329"/>
      <sheetName val="Quantitativo_BR-356"/>
      <sheetName val="Quantitativo_MG-262"/>
    </sheetNames>
    <sheetDataSet>
      <sheetData sheetId="0">
        <row r="39">
          <cell r="W39">
            <v>0</v>
          </cell>
          <cell r="X39">
            <v>1</v>
          </cell>
          <cell r="Y39">
            <v>1</v>
          </cell>
          <cell r="Z39">
            <v>2</v>
          </cell>
          <cell r="AA39">
            <v>3</v>
          </cell>
          <cell r="AB39">
            <v>4</v>
          </cell>
          <cell r="AC39">
            <v>0</v>
          </cell>
          <cell r="AD39">
            <v>0</v>
          </cell>
          <cell r="AE39">
            <v>3</v>
          </cell>
          <cell r="AF39">
            <v>1</v>
          </cell>
          <cell r="AG39">
            <v>0</v>
          </cell>
          <cell r="AH39">
            <v>3</v>
          </cell>
          <cell r="AI39">
            <v>6</v>
          </cell>
          <cell r="AJ39">
            <v>5</v>
          </cell>
          <cell r="AK39">
            <v>1</v>
          </cell>
          <cell r="AL39">
            <v>3</v>
          </cell>
          <cell r="AM39">
            <v>1</v>
          </cell>
          <cell r="AN39">
            <v>2</v>
          </cell>
          <cell r="AO39">
            <v>0</v>
          </cell>
          <cell r="AP39">
            <v>0</v>
          </cell>
          <cell r="AQ39">
            <v>0</v>
          </cell>
          <cell r="AR39">
            <v>3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4</v>
          </cell>
          <cell r="AY39">
            <v>4</v>
          </cell>
          <cell r="AZ39">
            <v>0</v>
          </cell>
          <cell r="BA39">
            <v>3</v>
          </cell>
          <cell r="BB39">
            <v>0</v>
          </cell>
          <cell r="BC39">
            <v>4</v>
          </cell>
          <cell r="BD39">
            <v>1</v>
          </cell>
          <cell r="BE39">
            <v>1</v>
          </cell>
          <cell r="BF39">
            <v>1</v>
          </cell>
          <cell r="BG39">
            <v>0</v>
          </cell>
          <cell r="BH39">
            <v>0</v>
          </cell>
        </row>
        <row r="40">
          <cell r="W40">
            <v>0</v>
          </cell>
          <cell r="X40">
            <v>92967.378461890868</v>
          </cell>
          <cell r="Y40">
            <v>92967.378461890868</v>
          </cell>
          <cell r="Z40">
            <v>185934.75692378174</v>
          </cell>
          <cell r="AA40">
            <v>278902.13538567256</v>
          </cell>
          <cell r="AB40">
            <v>371869.51384756347</v>
          </cell>
          <cell r="AC40">
            <v>0</v>
          </cell>
          <cell r="AD40">
            <v>0</v>
          </cell>
          <cell r="AE40">
            <v>303863.54112092714</v>
          </cell>
          <cell r="AF40">
            <v>101287.84704030903</v>
          </cell>
          <cell r="AG40">
            <v>0</v>
          </cell>
          <cell r="AH40">
            <v>303863.54112092714</v>
          </cell>
          <cell r="AI40">
            <v>607727.08224185428</v>
          </cell>
          <cell r="AJ40">
            <v>506439.23520154518</v>
          </cell>
          <cell r="AK40">
            <v>101287.84704030903</v>
          </cell>
          <cell r="AL40">
            <v>303863.54112092714</v>
          </cell>
          <cell r="AM40">
            <v>101287.84704030903</v>
          </cell>
          <cell r="AN40">
            <v>202575.69408061806</v>
          </cell>
          <cell r="AO40">
            <v>0</v>
          </cell>
          <cell r="AP40">
            <v>0</v>
          </cell>
          <cell r="AQ40">
            <v>0</v>
          </cell>
          <cell r="AR40">
            <v>303863.54112092714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354751.22977072716</v>
          </cell>
          <cell r="AY40">
            <v>354751.22977072716</v>
          </cell>
          <cell r="AZ40">
            <v>0</v>
          </cell>
          <cell r="BA40">
            <v>266063.4223280453</v>
          </cell>
          <cell r="BB40">
            <v>0</v>
          </cell>
          <cell r="BC40">
            <v>354751.22977072716</v>
          </cell>
          <cell r="BD40">
            <v>88687.807442681791</v>
          </cell>
          <cell r="BE40">
            <v>88687.807442681791</v>
          </cell>
          <cell r="BF40">
            <v>88687.807442681791</v>
          </cell>
          <cell r="BG40">
            <v>0</v>
          </cell>
          <cell r="BH40">
            <v>0</v>
          </cell>
        </row>
        <row r="43">
          <cell r="W43">
            <v>4</v>
          </cell>
          <cell r="X43">
            <v>4</v>
          </cell>
          <cell r="Y43">
            <v>4</v>
          </cell>
          <cell r="Z43">
            <v>4</v>
          </cell>
          <cell r="AA43">
            <v>4</v>
          </cell>
          <cell r="AB43">
            <v>4</v>
          </cell>
          <cell r="AC43">
            <v>4</v>
          </cell>
          <cell r="AD43">
            <v>3</v>
          </cell>
          <cell r="AE43">
            <v>3</v>
          </cell>
          <cell r="AF43">
            <v>3</v>
          </cell>
          <cell r="AG43">
            <v>4</v>
          </cell>
          <cell r="AH43">
            <v>4</v>
          </cell>
          <cell r="AI43">
            <v>4</v>
          </cell>
          <cell r="AJ43">
            <v>4</v>
          </cell>
          <cell r="AK43">
            <v>5</v>
          </cell>
          <cell r="AL43">
            <v>5</v>
          </cell>
          <cell r="AM43">
            <v>5</v>
          </cell>
          <cell r="AN43">
            <v>5</v>
          </cell>
          <cell r="AO43">
            <v>6</v>
          </cell>
          <cell r="AP43">
            <v>6</v>
          </cell>
          <cell r="AQ43">
            <v>6</v>
          </cell>
          <cell r="AR43">
            <v>6</v>
          </cell>
          <cell r="AS43">
            <v>6</v>
          </cell>
          <cell r="AT43">
            <v>6</v>
          </cell>
          <cell r="AU43">
            <v>6</v>
          </cell>
          <cell r="AV43">
            <v>6</v>
          </cell>
          <cell r="AW43">
            <v>6</v>
          </cell>
          <cell r="AX43">
            <v>6</v>
          </cell>
          <cell r="AY43">
            <v>5</v>
          </cell>
          <cell r="AZ43">
            <v>5</v>
          </cell>
          <cell r="BA43">
            <v>5</v>
          </cell>
          <cell r="BB43">
            <v>5</v>
          </cell>
          <cell r="BC43">
            <v>4</v>
          </cell>
          <cell r="BD43">
            <v>4</v>
          </cell>
          <cell r="BE43">
            <v>4</v>
          </cell>
          <cell r="BF43">
            <v>3</v>
          </cell>
          <cell r="BG43">
            <v>3</v>
          </cell>
          <cell r="BH43">
            <v>3</v>
          </cell>
        </row>
      </sheetData>
      <sheetData sheetId="1">
        <row r="40">
          <cell r="W40">
            <v>0</v>
          </cell>
          <cell r="X40">
            <v>1956656.3608727038</v>
          </cell>
          <cell r="Y40">
            <v>1956656.3608727038</v>
          </cell>
          <cell r="Z40">
            <v>652218.78695756802</v>
          </cell>
          <cell r="AA40">
            <v>652218.78695756802</v>
          </cell>
          <cell r="AB40">
            <v>652218.78695756802</v>
          </cell>
          <cell r="AC40">
            <v>0</v>
          </cell>
          <cell r="AD40">
            <v>0</v>
          </cell>
          <cell r="AE40">
            <v>702853.2122098814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4217119.2732592886</v>
          </cell>
          <cell r="AL40">
            <v>702853.2122098814</v>
          </cell>
          <cell r="AM40">
            <v>1405706.4244197628</v>
          </cell>
          <cell r="AN40">
            <v>1405706.4244197628</v>
          </cell>
          <cell r="AO40">
            <v>702853.2122098814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626852.59701141121</v>
          </cell>
          <cell r="AW40">
            <v>626852.59701141121</v>
          </cell>
          <cell r="AX40">
            <v>3134262.9850570555</v>
          </cell>
          <cell r="AY40">
            <v>1253705.1940228224</v>
          </cell>
          <cell r="AZ40">
            <v>0</v>
          </cell>
          <cell r="BA40">
            <v>2507410.3880456449</v>
          </cell>
          <cell r="BB40">
            <v>0</v>
          </cell>
          <cell r="BC40">
            <v>626852.59701141121</v>
          </cell>
          <cell r="BD40">
            <v>0</v>
          </cell>
          <cell r="BE40">
            <v>1253705.1940228224</v>
          </cell>
          <cell r="BF40">
            <v>0</v>
          </cell>
          <cell r="BG40">
            <v>0</v>
          </cell>
          <cell r="BH40">
            <v>2507410.3880456449</v>
          </cell>
        </row>
        <row r="43">
          <cell r="W43">
            <v>4</v>
          </cell>
          <cell r="X43">
            <v>4</v>
          </cell>
          <cell r="Y43">
            <v>4</v>
          </cell>
          <cell r="Z43">
            <v>4</v>
          </cell>
          <cell r="AA43">
            <v>4</v>
          </cell>
          <cell r="AB43">
            <v>4</v>
          </cell>
          <cell r="AC43">
            <v>4</v>
          </cell>
          <cell r="AD43">
            <v>3</v>
          </cell>
          <cell r="AE43">
            <v>3</v>
          </cell>
          <cell r="AF43">
            <v>3</v>
          </cell>
          <cell r="AG43">
            <v>4</v>
          </cell>
          <cell r="AH43">
            <v>4</v>
          </cell>
          <cell r="AI43">
            <v>4</v>
          </cell>
          <cell r="AJ43">
            <v>4</v>
          </cell>
          <cell r="AK43">
            <v>5</v>
          </cell>
          <cell r="AL43">
            <v>5</v>
          </cell>
          <cell r="AM43">
            <v>5</v>
          </cell>
          <cell r="AN43">
            <v>5</v>
          </cell>
          <cell r="AO43">
            <v>6</v>
          </cell>
          <cell r="AP43">
            <v>6</v>
          </cell>
          <cell r="AQ43">
            <v>6</v>
          </cell>
          <cell r="AR43">
            <v>6</v>
          </cell>
          <cell r="AS43">
            <v>6</v>
          </cell>
          <cell r="AT43">
            <v>6</v>
          </cell>
          <cell r="AU43">
            <v>6</v>
          </cell>
          <cell r="AV43">
            <v>6</v>
          </cell>
          <cell r="AW43">
            <v>6</v>
          </cell>
          <cell r="AX43">
            <v>6</v>
          </cell>
          <cell r="AY43">
            <v>5</v>
          </cell>
          <cell r="AZ43">
            <v>5</v>
          </cell>
          <cell r="BA43">
            <v>5</v>
          </cell>
          <cell r="BB43">
            <v>5</v>
          </cell>
          <cell r="BC43">
            <v>4</v>
          </cell>
          <cell r="BD43">
            <v>4</v>
          </cell>
          <cell r="BE43">
            <v>4</v>
          </cell>
          <cell r="BF43">
            <v>3</v>
          </cell>
          <cell r="BG43">
            <v>3</v>
          </cell>
          <cell r="BH43">
            <v>3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C_CORREÇÕES_CMG-120"/>
      <sheetName val="MC_CORREÇÕES_MG-329"/>
      <sheetName val="MC_CORREÇÕES_MG-262"/>
      <sheetName val="MC_CORREÇÕES_LMG-813"/>
      <sheetName val="MC_CORREÇÕES_BR-356"/>
      <sheetName val="RESUMO"/>
    </sheetNames>
    <sheetDataSet>
      <sheetData sheetId="0"/>
      <sheetData sheetId="1">
        <row r="40">
          <cell r="F40">
            <v>1485725.6631342552</v>
          </cell>
          <cell r="G40">
            <v>524391.99546211003</v>
          </cell>
          <cell r="H40">
            <v>4141.6557143196496</v>
          </cell>
          <cell r="I40">
            <v>4141.6557143196496</v>
          </cell>
          <cell r="J40">
            <v>4141.6557143196496</v>
          </cell>
          <cell r="K40">
            <v>4141.6557143196496</v>
          </cell>
          <cell r="L40">
            <v>4141.6557143196496</v>
          </cell>
        </row>
        <row r="43">
          <cell r="F43">
            <v>4</v>
          </cell>
          <cell r="G43">
            <v>4</v>
          </cell>
          <cell r="H43">
            <v>4</v>
          </cell>
          <cell r="I43">
            <v>4</v>
          </cell>
          <cell r="J43">
            <v>4</v>
          </cell>
          <cell r="K43">
            <v>4</v>
          </cell>
          <cell r="L43">
            <v>4</v>
          </cell>
        </row>
      </sheetData>
      <sheetData sheetId="2">
        <row r="40">
          <cell r="F40">
            <v>67596.375714319598</v>
          </cell>
          <cell r="G40">
            <v>1817035.0383943967</v>
          </cell>
          <cell r="H40">
            <v>11267.975714319737</v>
          </cell>
          <cell r="I40">
            <v>1987513.3502993407</v>
          </cell>
          <cell r="J40">
            <v>3449304.5945205828</v>
          </cell>
          <cell r="K40">
            <v>1049734.0558557683</v>
          </cell>
          <cell r="L40">
            <v>1921823.6115625321</v>
          </cell>
          <cell r="M40">
            <v>1441293.4903002703</v>
          </cell>
          <cell r="N40">
            <v>3102892.3035481917</v>
          </cell>
          <cell r="O40">
            <v>524450.85876038589</v>
          </cell>
          <cell r="P40">
            <v>3068985.9390141349</v>
          </cell>
          <cell r="Q40">
            <v>897748.01797753817</v>
          </cell>
          <cell r="R40">
            <v>3355114.3079404463</v>
          </cell>
          <cell r="S40">
            <v>685268.44978888321</v>
          </cell>
          <cell r="T40">
            <v>1591276.0304620953</v>
          </cell>
          <cell r="U40">
            <v>971499.86402713088</v>
          </cell>
          <cell r="V40">
            <v>907532.14209949749</v>
          </cell>
          <cell r="W40">
            <v>1496867.5872159179</v>
          </cell>
          <cell r="X40">
            <v>805704.73130134994</v>
          </cell>
          <cell r="Y40">
            <v>1019815.1471974298</v>
          </cell>
          <cell r="Z40">
            <v>3140776.9327299772</v>
          </cell>
          <cell r="AA40">
            <v>953511.98840364814</v>
          </cell>
          <cell r="AB40">
            <v>4060995.5768682719</v>
          </cell>
          <cell r="AC40">
            <v>12747277.33904676</v>
          </cell>
        </row>
        <row r="43">
          <cell r="F43">
            <v>6</v>
          </cell>
          <cell r="G43">
            <v>6</v>
          </cell>
          <cell r="H43">
            <v>6</v>
          </cell>
          <cell r="I43">
            <v>6</v>
          </cell>
          <cell r="J43">
            <v>5</v>
          </cell>
          <cell r="K43">
            <v>5</v>
          </cell>
          <cell r="L43">
            <v>4</v>
          </cell>
          <cell r="M43">
            <v>4</v>
          </cell>
          <cell r="N43">
            <v>4</v>
          </cell>
          <cell r="O43">
            <v>4</v>
          </cell>
          <cell r="P43">
            <v>4</v>
          </cell>
          <cell r="Q43">
            <v>4</v>
          </cell>
          <cell r="R43">
            <v>4</v>
          </cell>
          <cell r="S43">
            <v>4</v>
          </cell>
          <cell r="T43">
            <v>4</v>
          </cell>
          <cell r="U43">
            <v>3</v>
          </cell>
          <cell r="V43">
            <v>3</v>
          </cell>
          <cell r="W43">
            <v>3</v>
          </cell>
          <cell r="X43">
            <v>3</v>
          </cell>
          <cell r="Y43">
            <v>3</v>
          </cell>
          <cell r="Z43">
            <v>3</v>
          </cell>
          <cell r="AA43">
            <v>3</v>
          </cell>
          <cell r="AB43">
            <v>3</v>
          </cell>
          <cell r="AC43">
            <v>3</v>
          </cell>
        </row>
      </sheetData>
      <sheetData sheetId="3"/>
      <sheetData sheetId="4">
        <row r="40">
          <cell r="F40">
            <v>5081214.8606129047</v>
          </cell>
          <cell r="G40">
            <v>2802390.511763426</v>
          </cell>
          <cell r="H40">
            <v>10093028.878745979</v>
          </cell>
          <cell r="I40">
            <v>1115484.1344568175</v>
          </cell>
          <cell r="J40">
            <v>50950281.748110369</v>
          </cell>
          <cell r="K40">
            <v>3944842.3822226645</v>
          </cell>
          <cell r="L40">
            <v>3222.08</v>
          </cell>
          <cell r="M40">
            <v>2269875.1888632299</v>
          </cell>
          <cell r="N40">
            <v>13252657.780117897</v>
          </cell>
          <cell r="O40">
            <v>2913913.9622966736</v>
          </cell>
          <cell r="P40">
            <v>23897224.804369628</v>
          </cell>
          <cell r="Q40">
            <v>15417.505114319585</v>
          </cell>
          <cell r="R40">
            <v>2161780.9858897259</v>
          </cell>
          <cell r="S40">
            <v>4990615.4098555129</v>
          </cell>
          <cell r="T40">
            <v>2993586.5370561951</v>
          </cell>
          <cell r="U40">
            <v>15417.505114319585</v>
          </cell>
          <cell r="V40">
            <v>3570829.9797133566</v>
          </cell>
        </row>
        <row r="43">
          <cell r="F43">
            <v>3</v>
          </cell>
          <cell r="G43">
            <v>3</v>
          </cell>
          <cell r="H43">
            <v>4</v>
          </cell>
          <cell r="I43">
            <v>4</v>
          </cell>
          <cell r="J43">
            <v>4</v>
          </cell>
          <cell r="K43">
            <v>5</v>
          </cell>
          <cell r="L43">
            <v>5</v>
          </cell>
          <cell r="M43">
            <v>5</v>
          </cell>
          <cell r="N43">
            <v>5</v>
          </cell>
          <cell r="O43">
            <v>6</v>
          </cell>
          <cell r="P43">
            <v>6</v>
          </cell>
          <cell r="Q43">
            <v>6</v>
          </cell>
          <cell r="R43">
            <v>6</v>
          </cell>
          <cell r="S43">
            <v>6</v>
          </cell>
          <cell r="T43">
            <v>6</v>
          </cell>
          <cell r="U43">
            <v>6</v>
          </cell>
          <cell r="V43">
            <v>6</v>
          </cell>
        </row>
      </sheetData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C_PASSARELA"/>
      <sheetName val="RESUMO"/>
      <sheetName val="Quantitativo_Travessia"/>
      <sheetName val="Quantitativo_CMG-120"/>
      <sheetName val="Quantitativo_LMG-813"/>
      <sheetName val="Quantitativo_MG-329"/>
      <sheetName val="Quantitativo_BR-356"/>
      <sheetName val="Quantitativo_MG-262"/>
    </sheetNames>
    <sheetDataSet>
      <sheetData sheetId="0">
        <row r="43">
          <cell r="F43">
            <v>3</v>
          </cell>
          <cell r="G43">
            <v>4</v>
          </cell>
          <cell r="H43">
            <v>4</v>
          </cell>
          <cell r="I43">
            <v>4</v>
          </cell>
          <cell r="J43">
            <v>5</v>
          </cell>
          <cell r="L43">
            <v>6</v>
          </cell>
          <cell r="M43">
            <v>6</v>
          </cell>
          <cell r="N43">
            <v>6</v>
          </cell>
          <cell r="O43">
            <v>6</v>
          </cell>
          <cell r="P43">
            <v>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nibus_Tipo_1"/>
      <sheetName val="Onibus_Tipo_2"/>
      <sheetName val="RESUMO"/>
      <sheetName val="Cadastro_Ônibus"/>
      <sheetName val="Quantitativo_CMG-120"/>
      <sheetName val="Quantitativo_LMG-813"/>
      <sheetName val="Quantitativo_MG-329"/>
      <sheetName val="Quantitativo_BR-356"/>
      <sheetName val="Quantitativo_MG-262"/>
    </sheetNames>
    <sheetDataSet>
      <sheetData sheetId="0"/>
      <sheetData sheetId="1">
        <row r="39">
          <cell r="W39">
            <v>2</v>
          </cell>
          <cell r="X39">
            <v>1</v>
          </cell>
          <cell r="Y39">
            <v>0</v>
          </cell>
          <cell r="Z39">
            <v>1</v>
          </cell>
          <cell r="AA39">
            <v>1</v>
          </cell>
          <cell r="AB39">
            <v>1</v>
          </cell>
          <cell r="AC39">
            <v>2</v>
          </cell>
          <cell r="AD39">
            <v>5</v>
          </cell>
          <cell r="AE39">
            <v>0</v>
          </cell>
          <cell r="AF39">
            <v>2</v>
          </cell>
          <cell r="AG39">
            <v>0</v>
          </cell>
          <cell r="AH39">
            <v>2</v>
          </cell>
          <cell r="AI39">
            <v>4</v>
          </cell>
          <cell r="AJ39">
            <v>2</v>
          </cell>
          <cell r="AK39">
            <v>4</v>
          </cell>
          <cell r="AL39">
            <v>1</v>
          </cell>
          <cell r="AM39">
            <v>3</v>
          </cell>
          <cell r="AN39">
            <v>2</v>
          </cell>
          <cell r="AO39">
            <v>2</v>
          </cell>
          <cell r="AP39">
            <v>2</v>
          </cell>
          <cell r="AQ39">
            <v>3</v>
          </cell>
          <cell r="AR39">
            <v>3</v>
          </cell>
          <cell r="AS39">
            <v>0</v>
          </cell>
          <cell r="AT39">
            <v>5</v>
          </cell>
          <cell r="AU39">
            <v>2</v>
          </cell>
          <cell r="AV39">
            <v>0</v>
          </cell>
          <cell r="AW39">
            <v>1</v>
          </cell>
          <cell r="AX39">
            <v>2</v>
          </cell>
          <cell r="AY39">
            <v>3</v>
          </cell>
          <cell r="AZ39">
            <v>2</v>
          </cell>
          <cell r="BA39">
            <v>0</v>
          </cell>
          <cell r="BB39">
            <v>1</v>
          </cell>
          <cell r="BC39">
            <v>0</v>
          </cell>
          <cell r="BD39">
            <v>0</v>
          </cell>
          <cell r="BE39">
            <v>1</v>
          </cell>
          <cell r="BF39">
            <v>2</v>
          </cell>
          <cell r="BG39">
            <v>0</v>
          </cell>
          <cell r="BH39">
            <v>3</v>
          </cell>
        </row>
        <row r="40">
          <cell r="W40">
            <v>405574.1707758925</v>
          </cell>
          <cell r="X40">
            <v>202787.08538794625</v>
          </cell>
          <cell r="Y40">
            <v>0</v>
          </cell>
          <cell r="Z40">
            <v>202787.08538794625</v>
          </cell>
          <cell r="AA40">
            <v>202787.08538794625</v>
          </cell>
          <cell r="AB40">
            <v>202787.08538794625</v>
          </cell>
          <cell r="AC40">
            <v>405574.1707758925</v>
          </cell>
          <cell r="AD40">
            <v>2130936.4550497318</v>
          </cell>
          <cell r="AE40">
            <v>0</v>
          </cell>
          <cell r="AF40">
            <v>852374.58201989252</v>
          </cell>
          <cell r="AG40">
            <v>0</v>
          </cell>
          <cell r="AH40">
            <v>852374.58201989252</v>
          </cell>
          <cell r="AI40">
            <v>1704749.164039785</v>
          </cell>
          <cell r="AJ40">
            <v>852374.58201989252</v>
          </cell>
          <cell r="AK40">
            <v>1704749.164039785</v>
          </cell>
          <cell r="AL40">
            <v>426187.29100994626</v>
          </cell>
          <cell r="AM40">
            <v>1278561.8730298385</v>
          </cell>
          <cell r="AN40">
            <v>852374.58201989252</v>
          </cell>
          <cell r="AO40">
            <v>852374.58201989252</v>
          </cell>
          <cell r="AP40">
            <v>852374.58201989252</v>
          </cell>
          <cell r="AQ40">
            <v>1278561.8730298385</v>
          </cell>
          <cell r="AR40">
            <v>1278561.8730298385</v>
          </cell>
          <cell r="AS40">
            <v>0</v>
          </cell>
          <cell r="AT40">
            <v>2130936.4550497318</v>
          </cell>
          <cell r="AU40">
            <v>404927.07597589254</v>
          </cell>
          <cell r="AV40">
            <v>0</v>
          </cell>
          <cell r="AW40">
            <v>202463.53798794627</v>
          </cell>
          <cell r="AX40">
            <v>404927.07597589254</v>
          </cell>
          <cell r="AY40">
            <v>607390.61396383867</v>
          </cell>
          <cell r="AZ40">
            <v>404927.07597589254</v>
          </cell>
          <cell r="BA40">
            <v>0</v>
          </cell>
          <cell r="BB40">
            <v>202463.53798794627</v>
          </cell>
          <cell r="BC40">
            <v>0</v>
          </cell>
          <cell r="BD40">
            <v>0</v>
          </cell>
          <cell r="BE40">
            <v>202463.53798794627</v>
          </cell>
          <cell r="BF40">
            <v>404927.07597589254</v>
          </cell>
          <cell r="BG40">
            <v>0</v>
          </cell>
          <cell r="BH40">
            <v>607390.61396383867</v>
          </cell>
        </row>
        <row r="43">
          <cell r="W43">
            <v>4</v>
          </cell>
          <cell r="X43">
            <v>4</v>
          </cell>
          <cell r="Y43">
            <v>4</v>
          </cell>
          <cell r="Z43">
            <v>4</v>
          </cell>
          <cell r="AA43">
            <v>4</v>
          </cell>
          <cell r="AB43">
            <v>4</v>
          </cell>
          <cell r="AC43">
            <v>4</v>
          </cell>
          <cell r="AD43">
            <v>3</v>
          </cell>
          <cell r="AE43">
            <v>3</v>
          </cell>
          <cell r="AF43">
            <v>3</v>
          </cell>
          <cell r="AG43">
            <v>4</v>
          </cell>
          <cell r="AH43">
            <v>4</v>
          </cell>
          <cell r="AI43">
            <v>4</v>
          </cell>
          <cell r="AJ43">
            <v>4</v>
          </cell>
          <cell r="AK43">
            <v>5</v>
          </cell>
          <cell r="AL43">
            <v>5</v>
          </cell>
          <cell r="AM43">
            <v>5</v>
          </cell>
          <cell r="AN43">
            <v>5</v>
          </cell>
          <cell r="AO43">
            <v>6</v>
          </cell>
          <cell r="AP43">
            <v>6</v>
          </cell>
          <cell r="AQ43">
            <v>6</v>
          </cell>
          <cell r="AR43">
            <v>6</v>
          </cell>
          <cell r="AS43">
            <v>6</v>
          </cell>
          <cell r="AT43">
            <v>6</v>
          </cell>
          <cell r="AU43">
            <v>6</v>
          </cell>
          <cell r="AV43">
            <v>6</v>
          </cell>
          <cell r="AW43">
            <v>6</v>
          </cell>
          <cell r="AX43">
            <v>6</v>
          </cell>
          <cell r="AY43">
            <v>5</v>
          </cell>
          <cell r="AZ43">
            <v>5</v>
          </cell>
          <cell r="BA43">
            <v>5</v>
          </cell>
          <cell r="BB43">
            <v>5</v>
          </cell>
          <cell r="BC43">
            <v>4</v>
          </cell>
          <cell r="BD43">
            <v>4</v>
          </cell>
          <cell r="BE43">
            <v>4</v>
          </cell>
          <cell r="BF43">
            <v>3</v>
          </cell>
          <cell r="BG43">
            <v>3</v>
          </cell>
          <cell r="BH43">
            <v>3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62"/>
      <sheetName val="356"/>
      <sheetName val="329"/>
      <sheetName val="Capex"/>
      <sheetName val="Custos Indiretos"/>
      <sheetName val="Opex"/>
      <sheetName val="CAPEX_mascara"/>
      <sheetName val="OPEX_mascara"/>
      <sheetName val="Aporte_mascara"/>
    </sheetNames>
    <sheetDataSet>
      <sheetData sheetId="0"/>
      <sheetData sheetId="1"/>
      <sheetData sheetId="2"/>
      <sheetData sheetId="3">
        <row r="454">
          <cell r="F454">
            <v>2423156</v>
          </cell>
        </row>
        <row r="458">
          <cell r="G458">
            <v>415522.47051186569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dastro_Dren_Sup"/>
      <sheetName val="Quantitativo_MG-262"/>
      <sheetName val="Cadastro SV"/>
      <sheetName val="Cadastro DS"/>
      <sheetName val="Cadastro_Bueiro"/>
      <sheetName val="MC_Acostamento"/>
      <sheetName val="Quantitativo_CMG-120"/>
      <sheetName val="Quantitativo_LMG-813"/>
      <sheetName val="Quantitativo_MG-329"/>
    </sheetNames>
    <sheetDataSet>
      <sheetData sheetId="0"/>
      <sheetData sheetId="1"/>
      <sheetData sheetId="2"/>
      <sheetData sheetId="3"/>
      <sheetData sheetId="4"/>
      <sheetData sheetId="5">
        <row r="40">
          <cell r="F40">
            <v>12148549.310416928</v>
          </cell>
          <cell r="G40">
            <v>9393139.398252869</v>
          </cell>
          <cell r="H40">
            <v>15547262.248421671</v>
          </cell>
          <cell r="I40">
            <v>17027029.129308801</v>
          </cell>
          <cell r="J40">
            <v>8732195.5060267281</v>
          </cell>
          <cell r="K40">
            <v>21086512.200433958</v>
          </cell>
          <cell r="L40">
            <v>1764201.4706626437</v>
          </cell>
          <cell r="M40">
            <v>6239131.3804614739</v>
          </cell>
          <cell r="N40">
            <v>10013106.179559078</v>
          </cell>
          <cell r="O40">
            <v>14600119.699619688</v>
          </cell>
          <cell r="P40">
            <v>15077455.558636799</v>
          </cell>
          <cell r="Q40">
            <v>16666539.469322745</v>
          </cell>
          <cell r="R40">
            <v>15646282.738967642</v>
          </cell>
          <cell r="S40">
            <v>4441993.9497278202</v>
          </cell>
          <cell r="T40">
            <v>2956695.5001955945</v>
          </cell>
          <cell r="U40">
            <v>9561138.3523533158</v>
          </cell>
          <cell r="V40">
            <v>1472790.9071212858</v>
          </cell>
          <cell r="W40">
            <v>10897024.101328991</v>
          </cell>
          <cell r="X40">
            <v>27947711.449361045</v>
          </cell>
          <cell r="Y40">
            <v>13945119.568597104</v>
          </cell>
          <cell r="Z40">
            <v>1585418.6408566197</v>
          </cell>
          <cell r="AA40">
            <v>2094467.9101525291</v>
          </cell>
        </row>
        <row r="43">
          <cell r="F43">
            <v>4</v>
          </cell>
          <cell r="G43">
            <v>4</v>
          </cell>
          <cell r="H43">
            <v>4</v>
          </cell>
          <cell r="I43">
            <v>4</v>
          </cell>
          <cell r="J43">
            <v>4</v>
          </cell>
          <cell r="K43">
            <v>4</v>
          </cell>
          <cell r="L43">
            <v>4</v>
          </cell>
          <cell r="M43">
            <v>6</v>
          </cell>
          <cell r="N43">
            <v>6</v>
          </cell>
          <cell r="O43">
            <v>6</v>
          </cell>
          <cell r="P43">
            <v>6</v>
          </cell>
          <cell r="Q43">
            <v>6</v>
          </cell>
          <cell r="R43">
            <v>5</v>
          </cell>
          <cell r="S43">
            <v>5</v>
          </cell>
          <cell r="T43">
            <v>5</v>
          </cell>
          <cell r="U43">
            <v>5</v>
          </cell>
          <cell r="V43">
            <v>4</v>
          </cell>
          <cell r="W43">
            <v>4</v>
          </cell>
          <cell r="X43">
            <v>4</v>
          </cell>
          <cell r="Y43">
            <v>3</v>
          </cell>
          <cell r="Z43">
            <v>3</v>
          </cell>
          <cell r="AA43">
            <v>3</v>
          </cell>
        </row>
        <row r="44">
          <cell r="F44">
            <v>100.5</v>
          </cell>
          <cell r="G44">
            <v>107.59</v>
          </cell>
          <cell r="H44">
            <v>110.5</v>
          </cell>
          <cell r="I44">
            <v>115.5</v>
          </cell>
          <cell r="J44">
            <v>122.83</v>
          </cell>
          <cell r="K44">
            <v>125.5</v>
          </cell>
          <cell r="L44">
            <v>134.1</v>
          </cell>
          <cell r="M44">
            <v>0</v>
          </cell>
          <cell r="N44">
            <v>2.42</v>
          </cell>
          <cell r="O44">
            <v>5.7930000000000001</v>
          </cell>
          <cell r="P44">
            <v>12.09</v>
          </cell>
          <cell r="Q44">
            <v>21.155000000000001</v>
          </cell>
          <cell r="R44">
            <v>27.042999999999999</v>
          </cell>
          <cell r="S44">
            <v>36.323</v>
          </cell>
          <cell r="T44">
            <v>37.963999999999999</v>
          </cell>
          <cell r="U44">
            <v>39.481000000000002</v>
          </cell>
          <cell r="V44">
            <v>44.832999999999998</v>
          </cell>
          <cell r="W44">
            <v>47.151000000000003</v>
          </cell>
          <cell r="X44">
            <v>55.697000000000003</v>
          </cell>
          <cell r="Y44">
            <v>62.957999999999998</v>
          </cell>
          <cell r="Z44">
            <v>70.37</v>
          </cell>
          <cell r="AA44">
            <v>72.3</v>
          </cell>
        </row>
        <row r="45">
          <cell r="F45">
            <v>104.39</v>
          </cell>
          <cell r="G45">
            <v>110.5</v>
          </cell>
          <cell r="H45">
            <v>115.5</v>
          </cell>
          <cell r="I45">
            <v>121.026</v>
          </cell>
          <cell r="J45">
            <v>125.5</v>
          </cell>
          <cell r="K45">
            <v>132.38399999999999</v>
          </cell>
          <cell r="L45">
            <v>134.5</v>
          </cell>
          <cell r="M45">
            <v>1.5409999999999999</v>
          </cell>
          <cell r="N45">
            <v>5.03</v>
          </cell>
          <cell r="O45">
            <v>9.73</v>
          </cell>
          <cell r="P45">
            <v>16.145</v>
          </cell>
          <cell r="Q45">
            <v>25.5</v>
          </cell>
          <cell r="R45">
            <v>31.245000000000001</v>
          </cell>
          <cell r="S45">
            <v>37.4</v>
          </cell>
          <cell r="T45">
            <v>38.606000000000002</v>
          </cell>
          <cell r="U45">
            <v>41.93</v>
          </cell>
          <cell r="V45">
            <v>45</v>
          </cell>
          <cell r="W45">
            <v>50</v>
          </cell>
          <cell r="X45">
            <v>61.604999999999997</v>
          </cell>
          <cell r="Y45">
            <v>66.7</v>
          </cell>
          <cell r="Z45">
            <v>70.63</v>
          </cell>
          <cell r="AA45">
            <v>72.7</v>
          </cell>
        </row>
        <row r="46">
          <cell r="F46">
            <v>3.8900000000000006</v>
          </cell>
          <cell r="G46">
            <v>2.9099999999999966</v>
          </cell>
          <cell r="H46">
            <v>5</v>
          </cell>
          <cell r="I46">
            <v>5.5259999999999962</v>
          </cell>
          <cell r="J46">
            <v>2.6700000000000017</v>
          </cell>
          <cell r="K46">
            <v>6.8839999999999861</v>
          </cell>
          <cell r="L46">
            <v>0.40000000000000568</v>
          </cell>
          <cell r="M46">
            <v>1.5409999999999999</v>
          </cell>
          <cell r="N46">
            <v>2.6100000000000003</v>
          </cell>
          <cell r="O46">
            <v>3.9370000000000003</v>
          </cell>
          <cell r="P46">
            <v>4.0549999999999997</v>
          </cell>
          <cell r="Q46">
            <v>4.3449999999999989</v>
          </cell>
          <cell r="R46">
            <v>4.2020000000000017</v>
          </cell>
          <cell r="S46">
            <v>1.0769999999999982</v>
          </cell>
          <cell r="T46">
            <v>0.64200000000000301</v>
          </cell>
          <cell r="U46">
            <v>2.4489999999999981</v>
          </cell>
          <cell r="V46">
            <v>0.16700000000000159</v>
          </cell>
          <cell r="W46">
            <v>2.8489999999999966</v>
          </cell>
          <cell r="X46">
            <v>5.9079999999999941</v>
          </cell>
          <cell r="Y46">
            <v>3.7420000000000044</v>
          </cell>
          <cell r="Z46">
            <v>0.25999999999999091</v>
          </cell>
          <cell r="AA46">
            <v>0.40000000000000568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4C3AF-77BF-48C2-B19A-E47C8D6E88D7}">
  <dimension ref="B9:L26"/>
  <sheetViews>
    <sheetView showGridLines="0" topLeftCell="A5" zoomScale="90" zoomScaleNormal="90" workbookViewId="0">
      <selection activeCell="J27" sqref="J27"/>
    </sheetView>
  </sheetViews>
  <sheetFormatPr defaultRowHeight="12.6"/>
  <sheetData>
    <row r="9" spans="2:12" ht="12.75"/>
    <row r="10" spans="2:12" ht="12.6" customHeight="1">
      <c r="B10" s="85" t="s">
        <v>0</v>
      </c>
      <c r="C10" s="86"/>
      <c r="D10" s="86"/>
      <c r="E10" s="86"/>
      <c r="F10" s="86"/>
      <c r="G10" s="86"/>
      <c r="H10" s="86"/>
      <c r="I10" s="86"/>
      <c r="J10" s="86"/>
      <c r="K10" s="86"/>
      <c r="L10" s="87"/>
    </row>
    <row r="11" spans="2:12" ht="12.6" customHeight="1">
      <c r="B11" s="88"/>
      <c r="C11" s="83"/>
      <c r="D11" s="83"/>
      <c r="E11" s="83"/>
      <c r="F11" s="83"/>
      <c r="G11" s="83"/>
      <c r="H11" s="83"/>
      <c r="I11" s="83"/>
      <c r="J11" s="83"/>
      <c r="K11" s="83"/>
      <c r="L11" s="89"/>
    </row>
    <row r="12" spans="2:12" ht="12.6" customHeight="1">
      <c r="B12" s="88"/>
      <c r="C12" s="83"/>
      <c r="D12" s="83"/>
      <c r="E12" s="83"/>
      <c r="F12" s="83"/>
      <c r="G12" s="83"/>
      <c r="H12" s="83"/>
      <c r="I12" s="83"/>
      <c r="J12" s="83"/>
      <c r="K12" s="83"/>
      <c r="L12" s="89"/>
    </row>
    <row r="13" spans="2:12" ht="12.6" customHeight="1">
      <c r="B13" s="88"/>
      <c r="C13" s="83"/>
      <c r="D13" s="83"/>
      <c r="E13" s="83"/>
      <c r="F13" s="83"/>
      <c r="G13" s="83"/>
      <c r="H13" s="83"/>
      <c r="I13" s="83"/>
      <c r="J13" s="83"/>
      <c r="K13" s="83"/>
      <c r="L13" s="89"/>
    </row>
    <row r="14" spans="2:12" ht="12.6" customHeight="1">
      <c r="B14" s="88"/>
      <c r="C14" s="83"/>
      <c r="D14" s="83"/>
      <c r="E14" s="83"/>
      <c r="F14" s="83"/>
      <c r="G14" s="83"/>
      <c r="H14" s="83"/>
      <c r="I14" s="83"/>
      <c r="J14" s="83"/>
      <c r="K14" s="83"/>
      <c r="L14" s="89"/>
    </row>
    <row r="15" spans="2:12" ht="12.6" customHeight="1">
      <c r="B15" s="88"/>
      <c r="C15" s="83"/>
      <c r="D15" s="83"/>
      <c r="E15" s="83"/>
      <c r="F15" s="83"/>
      <c r="G15" s="83"/>
      <c r="H15" s="83"/>
      <c r="I15" s="83"/>
      <c r="J15" s="83"/>
      <c r="K15" s="83"/>
      <c r="L15" s="89"/>
    </row>
    <row r="16" spans="2:12" ht="12.6" customHeight="1">
      <c r="B16" s="88"/>
      <c r="C16" s="83"/>
      <c r="D16" s="83"/>
      <c r="E16" s="83"/>
      <c r="F16" s="83"/>
      <c r="G16" s="83"/>
      <c r="H16" s="83"/>
      <c r="I16" s="83"/>
      <c r="J16" s="83"/>
      <c r="K16" s="83"/>
      <c r="L16" s="89"/>
    </row>
    <row r="17" spans="2:12" ht="12.6" customHeight="1">
      <c r="B17" s="88"/>
      <c r="C17" s="83"/>
      <c r="D17" s="83"/>
      <c r="E17" s="83"/>
      <c r="F17" s="83"/>
      <c r="G17" s="83"/>
      <c r="H17" s="83"/>
      <c r="I17" s="83"/>
      <c r="J17" s="83"/>
      <c r="K17" s="83"/>
      <c r="L17" s="89"/>
    </row>
    <row r="18" spans="2:12" ht="12.6" customHeight="1">
      <c r="B18" s="88"/>
      <c r="C18" s="83"/>
      <c r="D18" s="83"/>
      <c r="E18" s="83"/>
      <c r="F18" s="83"/>
      <c r="G18" s="83"/>
      <c r="H18" s="83"/>
      <c r="I18" s="83"/>
      <c r="J18" s="83"/>
      <c r="K18" s="83"/>
      <c r="L18" s="89"/>
    </row>
    <row r="19" spans="2:12" ht="12.6" customHeight="1">
      <c r="B19" s="88"/>
      <c r="C19" s="83"/>
      <c r="D19" s="83"/>
      <c r="E19" s="83"/>
      <c r="F19" s="83"/>
      <c r="G19" s="83"/>
      <c r="H19" s="83"/>
      <c r="I19" s="83"/>
      <c r="J19" s="83"/>
      <c r="K19" s="83"/>
      <c r="L19" s="89"/>
    </row>
    <row r="20" spans="2:12" ht="12.6" customHeight="1">
      <c r="B20" s="88"/>
      <c r="C20" s="83"/>
      <c r="D20" s="83"/>
      <c r="E20" s="83"/>
      <c r="F20" s="83"/>
      <c r="G20" s="83"/>
      <c r="H20" s="83"/>
      <c r="I20" s="83"/>
      <c r="J20" s="83"/>
      <c r="K20" s="83"/>
      <c r="L20" s="89"/>
    </row>
    <row r="21" spans="2:12" ht="12.6" customHeight="1">
      <c r="B21" s="88"/>
      <c r="C21" s="83"/>
      <c r="D21" s="83"/>
      <c r="E21" s="83"/>
      <c r="F21" s="83"/>
      <c r="G21" s="83"/>
      <c r="H21" s="83"/>
      <c r="I21" s="83"/>
      <c r="J21" s="83"/>
      <c r="K21" s="83"/>
      <c r="L21" s="89"/>
    </row>
    <row r="22" spans="2:12" ht="12.6" customHeight="1">
      <c r="B22" s="88"/>
      <c r="C22" s="83"/>
      <c r="D22" s="83"/>
      <c r="E22" s="83"/>
      <c r="F22" s="83"/>
      <c r="G22" s="83"/>
      <c r="H22" s="83"/>
      <c r="I22" s="83"/>
      <c r="J22" s="83"/>
      <c r="K22" s="83"/>
      <c r="L22" s="89"/>
    </row>
    <row r="23" spans="2:12" ht="12.6" customHeight="1">
      <c r="B23" s="88"/>
      <c r="C23" s="83"/>
      <c r="D23" s="83"/>
      <c r="E23" s="83"/>
      <c r="F23" s="83"/>
      <c r="G23" s="83"/>
      <c r="H23" s="83"/>
      <c r="I23" s="83"/>
      <c r="J23" s="83"/>
      <c r="K23" s="83"/>
      <c r="L23" s="89"/>
    </row>
    <row r="24" spans="2:12" ht="12.6" customHeight="1">
      <c r="B24" s="88"/>
      <c r="C24" s="83"/>
      <c r="D24" s="83"/>
      <c r="E24" s="83"/>
      <c r="F24" s="83"/>
      <c r="G24" s="83"/>
      <c r="H24" s="83"/>
      <c r="I24" s="83"/>
      <c r="J24" s="83"/>
      <c r="K24" s="83"/>
      <c r="L24" s="89"/>
    </row>
    <row r="25" spans="2:12" ht="12.6" customHeight="1">
      <c r="B25" s="90"/>
      <c r="C25" s="84"/>
      <c r="D25" s="84"/>
      <c r="E25" s="84"/>
      <c r="F25" s="84"/>
      <c r="G25" s="84"/>
      <c r="H25" s="84"/>
      <c r="I25" s="84"/>
      <c r="J25" s="84"/>
      <c r="K25" s="84"/>
      <c r="L25" s="91"/>
    </row>
    <row r="26" spans="2:12" ht="12.75"/>
  </sheetData>
  <mergeCells count="1">
    <mergeCell ref="B10:L25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6B7E7-671A-4EF6-BACB-79116630827F}">
  <sheetPr>
    <outlinePr summaryBelow="0" summaryRight="0"/>
  </sheetPr>
  <dimension ref="A1:AO344"/>
  <sheetViews>
    <sheetView showGridLines="0" tabSelected="1" zoomScaleNormal="100" workbookViewId="0">
      <pane xSplit="11" ySplit="5" topLeftCell="L6" activePane="bottomRight" state="frozen"/>
      <selection pane="bottomRight" activeCell="E9" sqref="E8:E9"/>
      <selection pane="bottomLeft" activeCell="A6" sqref="A6"/>
      <selection pane="topRight" activeCell="L1" sqref="L1"/>
    </sheetView>
  </sheetViews>
  <sheetFormatPr defaultColWidth="9.140625" defaultRowHeight="12.95" outlineLevelRow="1" outlineLevelCol="1"/>
  <cols>
    <col min="1" max="1" width="2.7109375" style="79" customWidth="1"/>
    <col min="2" max="2" width="7.7109375" style="2" bestFit="1" customWidth="1"/>
    <col min="3" max="3" width="37.42578125" style="1" customWidth="1"/>
    <col min="4" max="4" width="9.85546875" style="2" customWidth="1"/>
    <col min="5" max="6" width="7.42578125" style="4" customWidth="1"/>
    <col min="7" max="7" width="9.140625" style="6" customWidth="1" outlineLevel="1"/>
    <col min="8" max="8" width="8.5703125" style="6" customWidth="1" outlineLevel="1"/>
    <col min="9" max="9" width="17.28515625" style="50" customWidth="1" outlineLevel="1"/>
    <col min="10" max="10" width="21.5703125" style="5" bestFit="1" customWidth="1"/>
    <col min="11" max="11" width="10.140625" style="7" customWidth="1" outlineLevel="1"/>
    <col min="12" max="13" width="16.85546875" style="62" customWidth="1"/>
    <col min="14" max="14" width="18.42578125" style="62" customWidth="1"/>
    <col min="15" max="15" width="20.7109375" style="62" customWidth="1"/>
    <col min="16" max="16" width="20.85546875" style="62" customWidth="1"/>
    <col min="17" max="41" width="16.85546875" style="62" customWidth="1"/>
    <col min="42" max="16384" width="9.140625" style="1"/>
  </cols>
  <sheetData>
    <row r="1" spans="1:41" ht="6" customHeight="1"/>
    <row r="2" spans="1:41" ht="10.5" customHeight="1">
      <c r="B2" s="2" t="s">
        <v>1</v>
      </c>
      <c r="C2" s="1" t="s">
        <v>2</v>
      </c>
      <c r="I2" s="6"/>
      <c r="J2" s="73"/>
    </row>
    <row r="3" spans="1:41" ht="6" customHeight="1"/>
    <row r="4" spans="1:41">
      <c r="B4" s="8" t="s">
        <v>3</v>
      </c>
      <c r="C4" s="9"/>
      <c r="D4" s="9"/>
      <c r="E4" s="10"/>
      <c r="F4" s="10"/>
      <c r="G4" s="11"/>
      <c r="H4" s="11"/>
      <c r="I4" s="51"/>
      <c r="J4" s="12"/>
      <c r="K4" s="13"/>
      <c r="L4" s="81">
        <v>1</v>
      </c>
      <c r="M4" s="81">
        <f>L4+1</f>
        <v>2</v>
      </c>
      <c r="N4" s="81">
        <f t="shared" ref="N4:AO4" si="0">M4+1</f>
        <v>3</v>
      </c>
      <c r="O4" s="81">
        <f t="shared" si="0"/>
        <v>4</v>
      </c>
      <c r="P4" s="81">
        <f t="shared" si="0"/>
        <v>5</v>
      </c>
      <c r="Q4" s="81">
        <f t="shared" si="0"/>
        <v>6</v>
      </c>
      <c r="R4" s="81">
        <f t="shared" si="0"/>
        <v>7</v>
      </c>
      <c r="S4" s="81">
        <f t="shared" si="0"/>
        <v>8</v>
      </c>
      <c r="T4" s="81">
        <f t="shared" si="0"/>
        <v>9</v>
      </c>
      <c r="U4" s="81">
        <f t="shared" si="0"/>
        <v>10</v>
      </c>
      <c r="V4" s="81">
        <f t="shared" si="0"/>
        <v>11</v>
      </c>
      <c r="W4" s="81">
        <f t="shared" si="0"/>
        <v>12</v>
      </c>
      <c r="X4" s="81">
        <f t="shared" si="0"/>
        <v>13</v>
      </c>
      <c r="Y4" s="81">
        <f t="shared" si="0"/>
        <v>14</v>
      </c>
      <c r="Z4" s="81">
        <f t="shared" si="0"/>
        <v>15</v>
      </c>
      <c r="AA4" s="81">
        <f t="shared" si="0"/>
        <v>16</v>
      </c>
      <c r="AB4" s="81">
        <f t="shared" si="0"/>
        <v>17</v>
      </c>
      <c r="AC4" s="81">
        <f t="shared" si="0"/>
        <v>18</v>
      </c>
      <c r="AD4" s="81">
        <f t="shared" si="0"/>
        <v>19</v>
      </c>
      <c r="AE4" s="81">
        <f t="shared" si="0"/>
        <v>20</v>
      </c>
      <c r="AF4" s="81">
        <f t="shared" si="0"/>
        <v>21</v>
      </c>
      <c r="AG4" s="81">
        <f t="shared" si="0"/>
        <v>22</v>
      </c>
      <c r="AH4" s="81">
        <f t="shared" si="0"/>
        <v>23</v>
      </c>
      <c r="AI4" s="81">
        <f t="shared" si="0"/>
        <v>24</v>
      </c>
      <c r="AJ4" s="81">
        <f t="shared" si="0"/>
        <v>25</v>
      </c>
      <c r="AK4" s="81">
        <f t="shared" si="0"/>
        <v>26</v>
      </c>
      <c r="AL4" s="81">
        <f t="shared" si="0"/>
        <v>27</v>
      </c>
      <c r="AM4" s="81">
        <f t="shared" si="0"/>
        <v>28</v>
      </c>
      <c r="AN4" s="81">
        <f t="shared" si="0"/>
        <v>29</v>
      </c>
      <c r="AO4" s="82">
        <f t="shared" si="0"/>
        <v>30</v>
      </c>
    </row>
    <row r="5" spans="1:41" s="3" customFormat="1" ht="26.1">
      <c r="A5" s="80"/>
      <c r="B5" s="14" t="s">
        <v>4</v>
      </c>
      <c r="C5" s="15" t="s">
        <v>5</v>
      </c>
      <c r="D5" s="16" t="s">
        <v>6</v>
      </c>
      <c r="E5" s="57" t="s">
        <v>7</v>
      </c>
      <c r="F5" s="57" t="s">
        <v>8</v>
      </c>
      <c r="G5" s="17" t="s">
        <v>9</v>
      </c>
      <c r="H5" s="49" t="s">
        <v>10</v>
      </c>
      <c r="I5" s="52" t="s">
        <v>11</v>
      </c>
      <c r="J5" s="18" t="s">
        <v>12</v>
      </c>
      <c r="K5" s="19" t="s">
        <v>13</v>
      </c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4"/>
    </row>
    <row r="6" spans="1:41" s="3" customFormat="1">
      <c r="A6" s="80"/>
      <c r="B6" s="20">
        <v>1</v>
      </c>
      <c r="C6" s="21" t="s">
        <v>14</v>
      </c>
      <c r="D6" s="22"/>
      <c r="E6" s="23"/>
      <c r="F6" s="23"/>
      <c r="G6" s="24"/>
      <c r="H6" s="24"/>
      <c r="I6" s="53"/>
      <c r="J6" s="25"/>
      <c r="K6" s="26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6"/>
    </row>
    <row r="7" spans="1:41">
      <c r="B7" s="27" t="s">
        <v>15</v>
      </c>
      <c r="C7" s="28" t="s">
        <v>16</v>
      </c>
      <c r="D7" s="29"/>
      <c r="E7" s="30"/>
      <c r="F7" s="30"/>
      <c r="G7" s="31"/>
      <c r="H7" s="31"/>
      <c r="I7" s="54"/>
      <c r="J7" s="32"/>
      <c r="K7" s="19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8"/>
    </row>
    <row r="8" spans="1:41" outlineLevel="1">
      <c r="B8" s="33" t="str">
        <f>B7&amp;"."&amp;1</f>
        <v>1.1.1</v>
      </c>
      <c r="C8" s="34" t="s">
        <v>17</v>
      </c>
      <c r="D8" s="35" t="s">
        <v>18</v>
      </c>
      <c r="E8" s="36">
        <v>43.05</v>
      </c>
      <c r="F8" s="36">
        <v>0</v>
      </c>
      <c r="G8" s="37" t="s">
        <v>9</v>
      </c>
      <c r="H8" s="37">
        <v>2</v>
      </c>
      <c r="I8" s="55">
        <f>J8/H8</f>
        <v>1415875.3590970673</v>
      </c>
      <c r="J8" s="38">
        <f>'[1]Eqto. e Sist.'!$AK$108/4</f>
        <v>2831750.7181941345</v>
      </c>
      <c r="K8" s="39">
        <v>1</v>
      </c>
      <c r="L8" s="69">
        <f>IF($K8=L$4,$J8,0)</f>
        <v>2831750.7181941345</v>
      </c>
      <c r="M8" s="69">
        <f t="shared" ref="M8:AB15" si="1">IF($K8=M$4,$J8,0)</f>
        <v>0</v>
      </c>
      <c r="N8" s="69">
        <f t="shared" si="1"/>
        <v>0</v>
      </c>
      <c r="O8" s="69">
        <f t="shared" si="1"/>
        <v>0</v>
      </c>
      <c r="P8" s="69">
        <f t="shared" si="1"/>
        <v>0</v>
      </c>
      <c r="Q8" s="69">
        <f t="shared" si="1"/>
        <v>0</v>
      </c>
      <c r="R8" s="69">
        <f t="shared" si="1"/>
        <v>0</v>
      </c>
      <c r="S8" s="69">
        <f t="shared" si="1"/>
        <v>0</v>
      </c>
      <c r="T8" s="69">
        <f t="shared" si="1"/>
        <v>0</v>
      </c>
      <c r="U8" s="69">
        <f t="shared" si="1"/>
        <v>0</v>
      </c>
      <c r="V8" s="69">
        <f t="shared" si="1"/>
        <v>0</v>
      </c>
      <c r="W8" s="69">
        <f t="shared" si="1"/>
        <v>0</v>
      </c>
      <c r="X8" s="69">
        <f t="shared" si="1"/>
        <v>0</v>
      </c>
      <c r="Y8" s="69">
        <f t="shared" si="1"/>
        <v>0</v>
      </c>
      <c r="Z8" s="69">
        <f t="shared" si="1"/>
        <v>0</v>
      </c>
      <c r="AA8" s="69">
        <f t="shared" si="1"/>
        <v>0</v>
      </c>
      <c r="AB8" s="69">
        <f t="shared" si="1"/>
        <v>0</v>
      </c>
      <c r="AC8" s="69">
        <f t="shared" ref="AC8:AO15" si="2">IF($K8=AC$4,$J8,0)</f>
        <v>0</v>
      </c>
      <c r="AD8" s="69">
        <f t="shared" si="2"/>
        <v>0</v>
      </c>
      <c r="AE8" s="69">
        <f t="shared" si="2"/>
        <v>0</v>
      </c>
      <c r="AF8" s="69">
        <f t="shared" si="2"/>
        <v>0</v>
      </c>
      <c r="AG8" s="69">
        <f t="shared" si="2"/>
        <v>0</v>
      </c>
      <c r="AH8" s="69">
        <f t="shared" si="2"/>
        <v>0</v>
      </c>
      <c r="AI8" s="69">
        <f t="shared" si="2"/>
        <v>0</v>
      </c>
      <c r="AJ8" s="69">
        <f t="shared" si="2"/>
        <v>0</v>
      </c>
      <c r="AK8" s="69">
        <f t="shared" si="2"/>
        <v>0</v>
      </c>
      <c r="AL8" s="69">
        <f t="shared" si="2"/>
        <v>0</v>
      </c>
      <c r="AM8" s="69">
        <f t="shared" si="2"/>
        <v>0</v>
      </c>
      <c r="AN8" s="69">
        <f t="shared" si="2"/>
        <v>0</v>
      </c>
      <c r="AO8" s="70">
        <f t="shared" si="2"/>
        <v>0</v>
      </c>
    </row>
    <row r="9" spans="1:41" outlineLevel="1">
      <c r="B9" s="33" t="str">
        <f>B7&amp;"."&amp;2</f>
        <v>1.1.2</v>
      </c>
      <c r="C9" s="34" t="s">
        <v>19</v>
      </c>
      <c r="D9" s="35" t="s">
        <v>18</v>
      </c>
      <c r="E9" s="36">
        <v>62.6</v>
      </c>
      <c r="F9" s="36">
        <v>0</v>
      </c>
      <c r="G9" s="37" t="s">
        <v>9</v>
      </c>
      <c r="H9" s="37">
        <v>2</v>
      </c>
      <c r="I9" s="55">
        <f>J9/H9</f>
        <v>1415875.3590970673</v>
      </c>
      <c r="J9" s="38">
        <f>'[1]Eqto. e Sist.'!$AK$108/4</f>
        <v>2831750.7181941345</v>
      </c>
      <c r="K9" s="39">
        <v>1</v>
      </c>
      <c r="L9" s="69">
        <f t="shared" ref="L9:L11" si="3">IF($K9=L$4,$J9,0)</f>
        <v>2831750.7181941345</v>
      </c>
      <c r="M9" s="69">
        <f t="shared" si="1"/>
        <v>0</v>
      </c>
      <c r="N9" s="69">
        <f t="shared" si="1"/>
        <v>0</v>
      </c>
      <c r="O9" s="69">
        <f t="shared" si="1"/>
        <v>0</v>
      </c>
      <c r="P9" s="69">
        <f t="shared" si="1"/>
        <v>0</v>
      </c>
      <c r="Q9" s="69">
        <f t="shared" si="1"/>
        <v>0</v>
      </c>
      <c r="R9" s="69">
        <f t="shared" si="1"/>
        <v>0</v>
      </c>
      <c r="S9" s="69">
        <f t="shared" si="1"/>
        <v>0</v>
      </c>
      <c r="T9" s="69">
        <f t="shared" si="1"/>
        <v>0</v>
      </c>
      <c r="U9" s="69">
        <f t="shared" si="1"/>
        <v>0</v>
      </c>
      <c r="V9" s="69">
        <f t="shared" si="1"/>
        <v>0</v>
      </c>
      <c r="W9" s="69">
        <f t="shared" si="1"/>
        <v>0</v>
      </c>
      <c r="X9" s="69">
        <f t="shared" si="1"/>
        <v>0</v>
      </c>
      <c r="Y9" s="69">
        <f t="shared" si="1"/>
        <v>0</v>
      </c>
      <c r="Z9" s="69">
        <f t="shared" si="1"/>
        <v>0</v>
      </c>
      <c r="AA9" s="69">
        <f t="shared" si="1"/>
        <v>0</v>
      </c>
      <c r="AB9" s="69">
        <f t="shared" si="1"/>
        <v>0</v>
      </c>
      <c r="AC9" s="69">
        <f t="shared" si="2"/>
        <v>0</v>
      </c>
      <c r="AD9" s="69">
        <f t="shared" si="2"/>
        <v>0</v>
      </c>
      <c r="AE9" s="69">
        <f t="shared" si="2"/>
        <v>0</v>
      </c>
      <c r="AF9" s="69">
        <f t="shared" si="2"/>
        <v>0</v>
      </c>
      <c r="AG9" s="69">
        <f t="shared" si="2"/>
        <v>0</v>
      </c>
      <c r="AH9" s="69">
        <f t="shared" si="2"/>
        <v>0</v>
      </c>
      <c r="AI9" s="69">
        <f t="shared" si="2"/>
        <v>0</v>
      </c>
      <c r="AJ9" s="69">
        <f t="shared" si="2"/>
        <v>0</v>
      </c>
      <c r="AK9" s="69">
        <f t="shared" si="2"/>
        <v>0</v>
      </c>
      <c r="AL9" s="69">
        <f t="shared" si="2"/>
        <v>0</v>
      </c>
      <c r="AM9" s="69">
        <f t="shared" si="2"/>
        <v>0</v>
      </c>
      <c r="AN9" s="69">
        <f t="shared" si="2"/>
        <v>0</v>
      </c>
      <c r="AO9" s="70">
        <f t="shared" si="2"/>
        <v>0</v>
      </c>
    </row>
    <row r="10" spans="1:41" outlineLevel="1">
      <c r="B10" s="33" t="str">
        <f>B7&amp;"."&amp;3</f>
        <v>1.1.3</v>
      </c>
      <c r="C10" s="34" t="s">
        <v>20</v>
      </c>
      <c r="D10" s="35" t="s">
        <v>21</v>
      </c>
      <c r="E10" s="36">
        <v>30.3</v>
      </c>
      <c r="F10" s="36">
        <v>0</v>
      </c>
      <c r="G10" s="37" t="s">
        <v>9</v>
      </c>
      <c r="H10" s="37">
        <v>2</v>
      </c>
      <c r="I10" s="55">
        <f>J10/H10</f>
        <v>1415875.3590970673</v>
      </c>
      <c r="J10" s="38">
        <f>'[1]Eqto. e Sist.'!$AK$108/4</f>
        <v>2831750.7181941345</v>
      </c>
      <c r="K10" s="39">
        <v>1</v>
      </c>
      <c r="L10" s="69">
        <f t="shared" si="3"/>
        <v>2831750.7181941345</v>
      </c>
      <c r="M10" s="69">
        <f t="shared" si="1"/>
        <v>0</v>
      </c>
      <c r="N10" s="69">
        <f t="shared" si="1"/>
        <v>0</v>
      </c>
      <c r="O10" s="69">
        <f t="shared" si="1"/>
        <v>0</v>
      </c>
      <c r="P10" s="69">
        <f t="shared" si="1"/>
        <v>0</v>
      </c>
      <c r="Q10" s="69">
        <f t="shared" si="1"/>
        <v>0</v>
      </c>
      <c r="R10" s="69">
        <f t="shared" si="1"/>
        <v>0</v>
      </c>
      <c r="S10" s="69">
        <f t="shared" si="1"/>
        <v>0</v>
      </c>
      <c r="T10" s="69">
        <f t="shared" si="1"/>
        <v>0</v>
      </c>
      <c r="U10" s="69">
        <f t="shared" si="1"/>
        <v>0</v>
      </c>
      <c r="V10" s="69">
        <f t="shared" si="1"/>
        <v>0</v>
      </c>
      <c r="W10" s="69">
        <f t="shared" si="1"/>
        <v>0</v>
      </c>
      <c r="X10" s="69">
        <f t="shared" si="1"/>
        <v>0</v>
      </c>
      <c r="Y10" s="69">
        <f t="shared" si="1"/>
        <v>0</v>
      </c>
      <c r="Z10" s="69">
        <f t="shared" si="1"/>
        <v>0</v>
      </c>
      <c r="AA10" s="69">
        <f t="shared" si="1"/>
        <v>0</v>
      </c>
      <c r="AB10" s="69">
        <f t="shared" si="1"/>
        <v>0</v>
      </c>
      <c r="AC10" s="69">
        <f t="shared" si="2"/>
        <v>0</v>
      </c>
      <c r="AD10" s="69">
        <f t="shared" si="2"/>
        <v>0</v>
      </c>
      <c r="AE10" s="69">
        <f t="shared" si="2"/>
        <v>0</v>
      </c>
      <c r="AF10" s="69">
        <f t="shared" si="2"/>
        <v>0</v>
      </c>
      <c r="AG10" s="69">
        <f t="shared" si="2"/>
        <v>0</v>
      </c>
      <c r="AH10" s="69">
        <f t="shared" si="2"/>
        <v>0</v>
      </c>
      <c r="AI10" s="69">
        <f t="shared" si="2"/>
        <v>0</v>
      </c>
      <c r="AJ10" s="69">
        <f t="shared" si="2"/>
        <v>0</v>
      </c>
      <c r="AK10" s="69">
        <f t="shared" si="2"/>
        <v>0</v>
      </c>
      <c r="AL10" s="69">
        <f t="shared" si="2"/>
        <v>0</v>
      </c>
      <c r="AM10" s="69">
        <f t="shared" si="2"/>
        <v>0</v>
      </c>
      <c r="AN10" s="69">
        <f t="shared" si="2"/>
        <v>0</v>
      </c>
      <c r="AO10" s="70">
        <f t="shared" si="2"/>
        <v>0</v>
      </c>
    </row>
    <row r="11" spans="1:41" outlineLevel="1">
      <c r="B11" s="33" t="str">
        <f>B7&amp;"."&amp;4</f>
        <v>1.1.4</v>
      </c>
      <c r="C11" s="34" t="s">
        <v>22</v>
      </c>
      <c r="D11" s="35" t="s">
        <v>23</v>
      </c>
      <c r="E11" s="36">
        <v>125.4</v>
      </c>
      <c r="F11" s="36">
        <v>0</v>
      </c>
      <c r="G11" s="37" t="s">
        <v>9</v>
      </c>
      <c r="H11" s="37">
        <v>2</v>
      </c>
      <c r="I11" s="55">
        <f>J11/H11</f>
        <v>1415875.3590970673</v>
      </c>
      <c r="J11" s="38">
        <f>'[1]Eqto. e Sist.'!$AK$108/4</f>
        <v>2831750.7181941345</v>
      </c>
      <c r="K11" s="39">
        <v>1</v>
      </c>
      <c r="L11" s="69">
        <f t="shared" si="3"/>
        <v>2831750.7181941345</v>
      </c>
      <c r="M11" s="69">
        <f t="shared" si="1"/>
        <v>0</v>
      </c>
      <c r="N11" s="69">
        <f t="shared" si="1"/>
        <v>0</v>
      </c>
      <c r="O11" s="69">
        <f t="shared" si="1"/>
        <v>0</v>
      </c>
      <c r="P11" s="69">
        <f t="shared" si="1"/>
        <v>0</v>
      </c>
      <c r="Q11" s="69">
        <f t="shared" si="1"/>
        <v>0</v>
      </c>
      <c r="R11" s="69">
        <f t="shared" si="1"/>
        <v>0</v>
      </c>
      <c r="S11" s="69">
        <f t="shared" si="1"/>
        <v>0</v>
      </c>
      <c r="T11" s="69">
        <f t="shared" si="1"/>
        <v>0</v>
      </c>
      <c r="U11" s="69">
        <f t="shared" si="1"/>
        <v>0</v>
      </c>
      <c r="V11" s="69">
        <f t="shared" si="1"/>
        <v>0</v>
      </c>
      <c r="W11" s="69">
        <f t="shared" si="1"/>
        <v>0</v>
      </c>
      <c r="X11" s="69">
        <f t="shared" si="1"/>
        <v>0</v>
      </c>
      <c r="Y11" s="69">
        <f t="shared" si="1"/>
        <v>0</v>
      </c>
      <c r="Z11" s="69">
        <f t="shared" si="1"/>
        <v>0</v>
      </c>
      <c r="AA11" s="69">
        <f t="shared" si="1"/>
        <v>0</v>
      </c>
      <c r="AB11" s="69">
        <f t="shared" si="1"/>
        <v>0</v>
      </c>
      <c r="AC11" s="69">
        <f t="shared" si="2"/>
        <v>0</v>
      </c>
      <c r="AD11" s="69">
        <f t="shared" si="2"/>
        <v>0</v>
      </c>
      <c r="AE11" s="69">
        <f t="shared" si="2"/>
        <v>0</v>
      </c>
      <c r="AF11" s="69">
        <f t="shared" si="2"/>
        <v>0</v>
      </c>
      <c r="AG11" s="69">
        <f t="shared" si="2"/>
        <v>0</v>
      </c>
      <c r="AH11" s="69">
        <f t="shared" si="2"/>
        <v>0</v>
      </c>
      <c r="AI11" s="69">
        <f t="shared" si="2"/>
        <v>0</v>
      </c>
      <c r="AJ11" s="69">
        <f t="shared" si="2"/>
        <v>0</v>
      </c>
      <c r="AK11" s="69">
        <f t="shared" si="2"/>
        <v>0</v>
      </c>
      <c r="AL11" s="69">
        <f t="shared" si="2"/>
        <v>0</v>
      </c>
      <c r="AM11" s="69">
        <f t="shared" si="2"/>
        <v>0</v>
      </c>
      <c r="AN11" s="69">
        <f t="shared" si="2"/>
        <v>0</v>
      </c>
      <c r="AO11" s="70">
        <f t="shared" si="2"/>
        <v>0</v>
      </c>
    </row>
    <row r="12" spans="1:41">
      <c r="B12" s="27" t="s">
        <v>24</v>
      </c>
      <c r="C12" s="28" t="s">
        <v>25</v>
      </c>
      <c r="D12" s="29"/>
      <c r="E12" s="30"/>
      <c r="F12" s="30"/>
      <c r="G12" s="31"/>
      <c r="H12" s="31"/>
      <c r="I12" s="54"/>
      <c r="J12" s="32"/>
      <c r="K12" s="19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8"/>
    </row>
    <row r="13" spans="1:41" outlineLevel="1">
      <c r="B13" s="33" t="str">
        <f>B12&amp;"."&amp;1</f>
        <v>1.2.1</v>
      </c>
      <c r="C13" s="34" t="s">
        <v>25</v>
      </c>
      <c r="D13" s="35"/>
      <c r="E13" s="36"/>
      <c r="F13" s="36"/>
      <c r="G13" s="37" t="s">
        <v>9</v>
      </c>
      <c r="H13" s="37">
        <v>3</v>
      </c>
      <c r="I13" s="55">
        <f>J13/H13</f>
        <v>758169.16536808468</v>
      </c>
      <c r="J13" s="38">
        <f>'[1]Dimens. BSO Operacional'!$D$17</f>
        <v>2274507.4961042539</v>
      </c>
      <c r="K13" s="39">
        <v>1</v>
      </c>
      <c r="L13" s="69">
        <f>IF($K13=L$4,$J13,0)</f>
        <v>2274507.4961042539</v>
      </c>
      <c r="M13" s="69">
        <f t="shared" si="1"/>
        <v>0</v>
      </c>
      <c r="N13" s="69">
        <f t="shared" si="1"/>
        <v>0</v>
      </c>
      <c r="O13" s="69">
        <f t="shared" si="1"/>
        <v>0</v>
      </c>
      <c r="P13" s="69">
        <f t="shared" si="1"/>
        <v>0</v>
      </c>
      <c r="Q13" s="69">
        <f t="shared" si="1"/>
        <v>0</v>
      </c>
      <c r="R13" s="69">
        <f t="shared" si="1"/>
        <v>0</v>
      </c>
      <c r="S13" s="69">
        <f t="shared" si="1"/>
        <v>0</v>
      </c>
      <c r="T13" s="69">
        <f t="shared" si="1"/>
        <v>0</v>
      </c>
      <c r="U13" s="69">
        <f t="shared" si="1"/>
        <v>0</v>
      </c>
      <c r="V13" s="69">
        <f t="shared" si="1"/>
        <v>0</v>
      </c>
      <c r="W13" s="69">
        <f t="shared" si="1"/>
        <v>0</v>
      </c>
      <c r="X13" s="69">
        <f t="shared" si="1"/>
        <v>0</v>
      </c>
      <c r="Y13" s="69">
        <f t="shared" si="1"/>
        <v>0</v>
      </c>
      <c r="Z13" s="69">
        <f t="shared" si="1"/>
        <v>0</v>
      </c>
      <c r="AA13" s="69">
        <f t="shared" si="1"/>
        <v>0</v>
      </c>
      <c r="AB13" s="69">
        <f t="shared" si="1"/>
        <v>0</v>
      </c>
      <c r="AC13" s="69">
        <f t="shared" si="2"/>
        <v>0</v>
      </c>
      <c r="AD13" s="69">
        <f t="shared" si="2"/>
        <v>0</v>
      </c>
      <c r="AE13" s="69">
        <f t="shared" si="2"/>
        <v>0</v>
      </c>
      <c r="AF13" s="69">
        <f t="shared" si="2"/>
        <v>0</v>
      </c>
      <c r="AG13" s="69">
        <f t="shared" si="2"/>
        <v>0</v>
      </c>
      <c r="AH13" s="69">
        <f t="shared" si="2"/>
        <v>0</v>
      </c>
      <c r="AI13" s="69">
        <f t="shared" si="2"/>
        <v>0</v>
      </c>
      <c r="AJ13" s="69">
        <f t="shared" si="2"/>
        <v>0</v>
      </c>
      <c r="AK13" s="69">
        <f t="shared" si="2"/>
        <v>0</v>
      </c>
      <c r="AL13" s="69">
        <f t="shared" si="2"/>
        <v>0</v>
      </c>
      <c r="AM13" s="69">
        <f t="shared" si="2"/>
        <v>0</v>
      </c>
      <c r="AN13" s="69">
        <f t="shared" si="2"/>
        <v>0</v>
      </c>
      <c r="AO13" s="70">
        <f t="shared" si="2"/>
        <v>0</v>
      </c>
    </row>
    <row r="14" spans="1:41">
      <c r="B14" s="27" t="s">
        <v>26</v>
      </c>
      <c r="C14" s="28" t="s">
        <v>27</v>
      </c>
      <c r="D14" s="29"/>
      <c r="E14" s="30"/>
      <c r="F14" s="30"/>
      <c r="G14" s="31"/>
      <c r="H14" s="31"/>
      <c r="I14" s="54"/>
      <c r="J14" s="32"/>
      <c r="K14" s="19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8"/>
    </row>
    <row r="15" spans="1:41" outlineLevel="1">
      <c r="B15" s="33" t="str">
        <f>B13&amp;"."&amp;1</f>
        <v>1.2.1.1</v>
      </c>
      <c r="C15" s="34" t="str">
        <f>C14</f>
        <v>Sede e Centro de Controle Operacional</v>
      </c>
      <c r="D15" s="35" t="s">
        <v>28</v>
      </c>
      <c r="E15" s="36"/>
      <c r="F15" s="36"/>
      <c r="G15" s="37" t="s">
        <v>9</v>
      </c>
      <c r="H15" s="37">
        <v>1</v>
      </c>
      <c r="I15" s="55">
        <f>J15/H15</f>
        <v>1740162.6236977647</v>
      </c>
      <c r="J15" s="38">
        <f>'[1]Dimens. CCO_Sede'!$C$15</f>
        <v>1740162.6236977647</v>
      </c>
      <c r="K15" s="39">
        <v>1</v>
      </c>
      <c r="L15" s="69">
        <f>IF($K15=L$4,$J15,0)</f>
        <v>1740162.6236977647</v>
      </c>
      <c r="M15" s="69">
        <f t="shared" si="1"/>
        <v>0</v>
      </c>
      <c r="N15" s="69">
        <f t="shared" si="1"/>
        <v>0</v>
      </c>
      <c r="O15" s="69">
        <f t="shared" si="1"/>
        <v>0</v>
      </c>
      <c r="P15" s="69">
        <f t="shared" si="1"/>
        <v>0</v>
      </c>
      <c r="Q15" s="69">
        <f t="shared" si="1"/>
        <v>0</v>
      </c>
      <c r="R15" s="69">
        <f t="shared" si="1"/>
        <v>0</v>
      </c>
      <c r="S15" s="69">
        <f t="shared" si="1"/>
        <v>0</v>
      </c>
      <c r="T15" s="69">
        <f t="shared" si="1"/>
        <v>0</v>
      </c>
      <c r="U15" s="69">
        <f t="shared" si="1"/>
        <v>0</v>
      </c>
      <c r="V15" s="69">
        <f t="shared" si="1"/>
        <v>0</v>
      </c>
      <c r="W15" s="69">
        <f t="shared" si="1"/>
        <v>0</v>
      </c>
      <c r="X15" s="69">
        <f t="shared" si="1"/>
        <v>0</v>
      </c>
      <c r="Y15" s="69">
        <f t="shared" si="1"/>
        <v>0</v>
      </c>
      <c r="Z15" s="69">
        <f t="shared" si="1"/>
        <v>0</v>
      </c>
      <c r="AA15" s="69">
        <f t="shared" si="1"/>
        <v>0</v>
      </c>
      <c r="AB15" s="69">
        <f t="shared" si="1"/>
        <v>0</v>
      </c>
      <c r="AC15" s="69">
        <f t="shared" si="2"/>
        <v>0</v>
      </c>
      <c r="AD15" s="69">
        <f t="shared" si="2"/>
        <v>0</v>
      </c>
      <c r="AE15" s="69">
        <f t="shared" si="2"/>
        <v>0</v>
      </c>
      <c r="AF15" s="69">
        <f t="shared" si="2"/>
        <v>0</v>
      </c>
      <c r="AG15" s="69">
        <f t="shared" si="2"/>
        <v>0</v>
      </c>
      <c r="AH15" s="69">
        <f t="shared" si="2"/>
        <v>0</v>
      </c>
      <c r="AI15" s="69">
        <f t="shared" si="2"/>
        <v>0</v>
      </c>
      <c r="AJ15" s="69">
        <f t="shared" si="2"/>
        <v>0</v>
      </c>
      <c r="AK15" s="69">
        <f t="shared" si="2"/>
        <v>0</v>
      </c>
      <c r="AL15" s="69">
        <f t="shared" si="2"/>
        <v>0</v>
      </c>
      <c r="AM15" s="69">
        <f t="shared" si="2"/>
        <v>0</v>
      </c>
      <c r="AN15" s="69">
        <f t="shared" si="2"/>
        <v>0</v>
      </c>
      <c r="AO15" s="70">
        <f t="shared" si="2"/>
        <v>0</v>
      </c>
    </row>
    <row r="16" spans="1:41">
      <c r="B16" s="27" t="s">
        <v>29</v>
      </c>
      <c r="C16" s="28" t="s">
        <v>30</v>
      </c>
      <c r="D16" s="29"/>
      <c r="E16" s="30"/>
      <c r="F16" s="30"/>
      <c r="G16" s="31"/>
      <c r="H16" s="31"/>
      <c r="I16" s="54"/>
      <c r="J16" s="32"/>
      <c r="K16" s="19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8"/>
    </row>
    <row r="17" spans="1:41" outlineLevel="1">
      <c r="B17" s="33" t="str">
        <f>B16&amp;"."&amp;1</f>
        <v>1.5.1</v>
      </c>
      <c r="C17" s="34" t="str">
        <f>C16</f>
        <v>HS - WIM</v>
      </c>
      <c r="D17" s="35" t="s">
        <v>18</v>
      </c>
      <c r="E17" s="36"/>
      <c r="F17" s="36"/>
      <c r="G17" s="37" t="s">
        <v>9</v>
      </c>
      <c r="H17" s="37">
        <v>2</v>
      </c>
      <c r="I17" s="55">
        <f>J17/H17</f>
        <v>2410190.4972005221</v>
      </c>
      <c r="J17" s="38">
        <f>'[1]Eqto. e Sist.'!$AP$109</f>
        <v>4820380.9944010442</v>
      </c>
      <c r="K17" s="39">
        <v>6</v>
      </c>
      <c r="L17" s="69">
        <f>IF($K17=L$4,$J17,0)</f>
        <v>0</v>
      </c>
      <c r="M17" s="69">
        <f t="shared" ref="M17:AO21" si="4">IF($K17=M$4,$J17,0)</f>
        <v>0</v>
      </c>
      <c r="N17" s="69">
        <f t="shared" si="4"/>
        <v>0</v>
      </c>
      <c r="O17" s="69">
        <f t="shared" si="4"/>
        <v>0</v>
      </c>
      <c r="P17" s="69">
        <f t="shared" si="4"/>
        <v>0</v>
      </c>
      <c r="Q17" s="69">
        <f t="shared" si="4"/>
        <v>4820380.9944010442</v>
      </c>
      <c r="R17" s="69">
        <f t="shared" si="4"/>
        <v>0</v>
      </c>
      <c r="S17" s="69">
        <f t="shared" si="4"/>
        <v>0</v>
      </c>
      <c r="T17" s="69">
        <f t="shared" si="4"/>
        <v>0</v>
      </c>
      <c r="U17" s="69">
        <f t="shared" si="4"/>
        <v>0</v>
      </c>
      <c r="V17" s="69">
        <f t="shared" si="4"/>
        <v>0</v>
      </c>
      <c r="W17" s="69">
        <f t="shared" si="4"/>
        <v>0</v>
      </c>
      <c r="X17" s="69">
        <f t="shared" si="4"/>
        <v>0</v>
      </c>
      <c r="Y17" s="69">
        <f t="shared" si="4"/>
        <v>0</v>
      </c>
      <c r="Z17" s="69">
        <f t="shared" si="4"/>
        <v>0</v>
      </c>
      <c r="AA17" s="69">
        <f t="shared" si="4"/>
        <v>0</v>
      </c>
      <c r="AB17" s="69">
        <f t="shared" si="4"/>
        <v>0</v>
      </c>
      <c r="AC17" s="69">
        <f t="shared" si="4"/>
        <v>0</v>
      </c>
      <c r="AD17" s="69">
        <f t="shared" si="4"/>
        <v>0</v>
      </c>
      <c r="AE17" s="69">
        <f t="shared" si="4"/>
        <v>0</v>
      </c>
      <c r="AF17" s="69">
        <f t="shared" si="4"/>
        <v>0</v>
      </c>
      <c r="AG17" s="69">
        <f t="shared" si="4"/>
        <v>0</v>
      </c>
      <c r="AH17" s="69">
        <f t="shared" si="4"/>
        <v>0</v>
      </c>
      <c r="AI17" s="69">
        <f t="shared" si="4"/>
        <v>0</v>
      </c>
      <c r="AJ17" s="69">
        <f t="shared" si="4"/>
        <v>0</v>
      </c>
      <c r="AK17" s="69">
        <f t="shared" si="4"/>
        <v>0</v>
      </c>
      <c r="AL17" s="69">
        <f t="shared" si="4"/>
        <v>0</v>
      </c>
      <c r="AM17" s="69">
        <f t="shared" si="4"/>
        <v>0</v>
      </c>
      <c r="AN17" s="69">
        <f t="shared" si="4"/>
        <v>0</v>
      </c>
      <c r="AO17" s="70">
        <f t="shared" si="4"/>
        <v>0</v>
      </c>
    </row>
    <row r="18" spans="1:41">
      <c r="B18" s="27" t="s">
        <v>31</v>
      </c>
      <c r="C18" s="28" t="s">
        <v>32</v>
      </c>
      <c r="D18" s="29"/>
      <c r="E18" s="30"/>
      <c r="F18" s="30"/>
      <c r="G18" s="31"/>
      <c r="H18" s="31"/>
      <c r="I18" s="54"/>
      <c r="J18" s="32"/>
      <c r="K18" s="19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8"/>
    </row>
    <row r="19" spans="1:41" outlineLevel="1">
      <c r="B19" s="33" t="str">
        <f>B18&amp;"."&amp;1</f>
        <v>1.6.1</v>
      </c>
      <c r="C19" s="34" t="str">
        <f>C18</f>
        <v>PPD</v>
      </c>
      <c r="D19" s="35" t="s">
        <v>18</v>
      </c>
      <c r="E19" s="36"/>
      <c r="F19" s="36"/>
      <c r="G19" s="37" t="s">
        <v>9</v>
      </c>
      <c r="H19" s="37">
        <v>1</v>
      </c>
      <c r="I19" s="55">
        <f>J19/H19</f>
        <v>18111682.424018439</v>
      </c>
      <c r="J19" s="38">
        <f>[1]Dimens.PPD!$H$8</f>
        <v>18111682.424018439</v>
      </c>
      <c r="K19" s="39">
        <v>3</v>
      </c>
      <c r="L19" s="69">
        <f>IF($K19=L$4,$J19,0)</f>
        <v>0</v>
      </c>
      <c r="M19" s="69">
        <f t="shared" si="4"/>
        <v>0</v>
      </c>
      <c r="N19" s="69">
        <f t="shared" si="4"/>
        <v>18111682.424018439</v>
      </c>
      <c r="O19" s="69">
        <f t="shared" si="4"/>
        <v>0</v>
      </c>
      <c r="P19" s="69">
        <f t="shared" si="4"/>
        <v>0</v>
      </c>
      <c r="Q19" s="69">
        <f t="shared" si="4"/>
        <v>0</v>
      </c>
      <c r="R19" s="69">
        <f t="shared" si="4"/>
        <v>0</v>
      </c>
      <c r="S19" s="69">
        <f t="shared" si="4"/>
        <v>0</v>
      </c>
      <c r="T19" s="69">
        <f t="shared" si="4"/>
        <v>0</v>
      </c>
      <c r="U19" s="69">
        <f t="shared" si="4"/>
        <v>0</v>
      </c>
      <c r="V19" s="69">
        <f t="shared" si="4"/>
        <v>0</v>
      </c>
      <c r="W19" s="69">
        <f t="shared" si="4"/>
        <v>0</v>
      </c>
      <c r="X19" s="69">
        <f t="shared" si="4"/>
        <v>0</v>
      </c>
      <c r="Y19" s="69">
        <f t="shared" si="4"/>
        <v>0</v>
      </c>
      <c r="Z19" s="69">
        <f t="shared" si="4"/>
        <v>0</v>
      </c>
      <c r="AA19" s="69">
        <f t="shared" si="4"/>
        <v>0</v>
      </c>
      <c r="AB19" s="69">
        <f t="shared" si="4"/>
        <v>0</v>
      </c>
      <c r="AC19" s="69">
        <f t="shared" si="4"/>
        <v>0</v>
      </c>
      <c r="AD19" s="69">
        <f t="shared" si="4"/>
        <v>0</v>
      </c>
      <c r="AE19" s="69">
        <f t="shared" si="4"/>
        <v>0</v>
      </c>
      <c r="AF19" s="69">
        <f t="shared" si="4"/>
        <v>0</v>
      </c>
      <c r="AG19" s="69">
        <f t="shared" si="4"/>
        <v>0</v>
      </c>
      <c r="AH19" s="69">
        <f t="shared" si="4"/>
        <v>0</v>
      </c>
      <c r="AI19" s="69">
        <f t="shared" si="4"/>
        <v>0</v>
      </c>
      <c r="AJ19" s="69">
        <f t="shared" si="4"/>
        <v>0</v>
      </c>
      <c r="AK19" s="69">
        <f t="shared" si="4"/>
        <v>0</v>
      </c>
      <c r="AL19" s="69">
        <f t="shared" si="4"/>
        <v>0</v>
      </c>
      <c r="AM19" s="69">
        <f t="shared" si="4"/>
        <v>0</v>
      </c>
      <c r="AN19" s="69">
        <f t="shared" si="4"/>
        <v>0</v>
      </c>
      <c r="AO19" s="70">
        <f t="shared" si="4"/>
        <v>0</v>
      </c>
    </row>
    <row r="20" spans="1:41" outlineLevel="1">
      <c r="B20" s="27" t="s">
        <v>33</v>
      </c>
      <c r="C20" s="28" t="s">
        <v>34</v>
      </c>
      <c r="D20" s="29"/>
      <c r="E20" s="30"/>
      <c r="F20" s="30"/>
      <c r="G20" s="31"/>
      <c r="H20" s="31"/>
      <c r="I20" s="54"/>
      <c r="J20" s="32"/>
      <c r="K20" s="19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8"/>
    </row>
    <row r="21" spans="1:41" outlineLevel="1">
      <c r="B21" s="33" t="s">
        <v>35</v>
      </c>
      <c r="C21" s="34" t="s">
        <v>36</v>
      </c>
      <c r="D21" s="35" t="s">
        <v>18</v>
      </c>
      <c r="E21" s="36"/>
      <c r="F21" s="36"/>
      <c r="G21" s="37" t="s">
        <v>9</v>
      </c>
      <c r="H21" s="37">
        <v>1</v>
      </c>
      <c r="I21" s="55">
        <v>465408.02777987032</v>
      </c>
      <c r="J21" s="38">
        <v>465408.02777987032</v>
      </c>
      <c r="K21" s="39">
        <v>1</v>
      </c>
      <c r="L21" s="69">
        <f>IF($K21=L$4,$J21,0)</f>
        <v>465408.02777987032</v>
      </c>
      <c r="M21" s="69">
        <f t="shared" si="4"/>
        <v>0</v>
      </c>
      <c r="N21" s="69">
        <f t="shared" si="4"/>
        <v>0</v>
      </c>
      <c r="O21" s="69">
        <f t="shared" si="4"/>
        <v>0</v>
      </c>
      <c r="P21" s="69">
        <f t="shared" si="4"/>
        <v>0</v>
      </c>
      <c r="Q21" s="69">
        <f t="shared" si="4"/>
        <v>0</v>
      </c>
      <c r="R21" s="69">
        <f t="shared" si="4"/>
        <v>0</v>
      </c>
      <c r="S21" s="69">
        <f t="shared" si="4"/>
        <v>0</v>
      </c>
      <c r="T21" s="69">
        <f t="shared" si="4"/>
        <v>0</v>
      </c>
      <c r="U21" s="69">
        <f t="shared" si="4"/>
        <v>0</v>
      </c>
      <c r="V21" s="69">
        <f t="shared" si="4"/>
        <v>0</v>
      </c>
      <c r="W21" s="69">
        <f t="shared" si="4"/>
        <v>0</v>
      </c>
      <c r="X21" s="69">
        <f t="shared" si="4"/>
        <v>0</v>
      </c>
      <c r="Y21" s="69">
        <f t="shared" si="4"/>
        <v>0</v>
      </c>
      <c r="Z21" s="69">
        <f t="shared" si="4"/>
        <v>0</v>
      </c>
      <c r="AA21" s="69">
        <f t="shared" si="4"/>
        <v>0</v>
      </c>
      <c r="AB21" s="69">
        <f t="shared" si="4"/>
        <v>0</v>
      </c>
      <c r="AC21" s="69">
        <f t="shared" si="4"/>
        <v>0</v>
      </c>
      <c r="AD21" s="69">
        <f t="shared" si="4"/>
        <v>0</v>
      </c>
      <c r="AE21" s="69">
        <f t="shared" si="4"/>
        <v>0</v>
      </c>
      <c r="AF21" s="69">
        <f t="shared" si="4"/>
        <v>0</v>
      </c>
      <c r="AG21" s="69">
        <f t="shared" si="4"/>
        <v>0</v>
      </c>
      <c r="AH21" s="69">
        <f t="shared" si="4"/>
        <v>0</v>
      </c>
      <c r="AI21" s="69">
        <f t="shared" si="4"/>
        <v>0</v>
      </c>
      <c r="AJ21" s="69">
        <f t="shared" si="4"/>
        <v>0</v>
      </c>
      <c r="AK21" s="69">
        <f t="shared" si="4"/>
        <v>0</v>
      </c>
      <c r="AL21" s="69">
        <f t="shared" si="4"/>
        <v>0</v>
      </c>
      <c r="AM21" s="69">
        <f t="shared" si="4"/>
        <v>0</v>
      </c>
      <c r="AN21" s="69">
        <f t="shared" si="4"/>
        <v>0</v>
      </c>
      <c r="AO21" s="70">
        <f t="shared" si="4"/>
        <v>0</v>
      </c>
    </row>
    <row r="22" spans="1:41" s="3" customFormat="1">
      <c r="A22" s="80"/>
      <c r="B22" s="20">
        <v>2</v>
      </c>
      <c r="C22" s="21" t="s">
        <v>37</v>
      </c>
      <c r="D22" s="22"/>
      <c r="E22" s="23"/>
      <c r="F22" s="23"/>
      <c r="G22" s="24"/>
      <c r="H22" s="24"/>
      <c r="I22" s="53"/>
      <c r="J22" s="25"/>
      <c r="K22" s="26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6"/>
    </row>
    <row r="23" spans="1:41">
      <c r="B23" s="27" t="s">
        <v>38</v>
      </c>
      <c r="C23" s="28" t="s">
        <v>39</v>
      </c>
      <c r="D23" s="29"/>
      <c r="E23" s="30"/>
      <c r="F23" s="30"/>
      <c r="G23" s="31"/>
      <c r="H23" s="31"/>
      <c r="I23" s="54"/>
      <c r="J23" s="32"/>
      <c r="K23" s="19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8"/>
    </row>
    <row r="24" spans="1:41" outlineLevel="1">
      <c r="A24" s="79">
        <v>1</v>
      </c>
      <c r="B24" s="33" t="str">
        <f>$B$23&amp;"."&amp;A24</f>
        <v>2.1.1</v>
      </c>
      <c r="C24" s="34" t="s">
        <v>40</v>
      </c>
      <c r="D24" s="35" t="s" cm="1">
        <v>18</v>
      </c>
      <c r="E24" s="36">
        <v>29.1</v>
      </c>
      <c r="F24" s="36">
        <v>33</v>
      </c>
      <c r="G24" s="37" t="s">
        <v>41</v>
      </c>
      <c r="H24" s="40">
        <f>F24-E24</f>
        <v>3.8999999999999986</v>
      </c>
      <c r="I24" s="55">
        <f>J24/H24</f>
        <v>8135712.3490407858</v>
      </c>
      <c r="J24" s="77">
        <f t="array" ref="J24:J38">TRANSPOSE([2]MC_Duplicação!$F$40:$T$40)</f>
        <v>31729278.161259051</v>
      </c>
      <c r="K24" s="59">
        <f t="array" ref="K24:K38">TRANSPOSE([2]MC_Duplicação!$F$43:$T$43)</f>
        <v>3</v>
      </c>
      <c r="L24" s="69">
        <f t="shared" ref="L24:AA45" si="5">IF($K24=L$4,$J24,0)</f>
        <v>0</v>
      </c>
      <c r="M24" s="69">
        <f t="shared" si="5"/>
        <v>0</v>
      </c>
      <c r="N24" s="69">
        <f t="shared" si="5"/>
        <v>31729278.161259051</v>
      </c>
      <c r="O24" s="69">
        <f t="shared" si="5"/>
        <v>0</v>
      </c>
      <c r="P24" s="69">
        <f t="shared" si="5"/>
        <v>0</v>
      </c>
      <c r="Q24" s="69">
        <f t="shared" si="5"/>
        <v>0</v>
      </c>
      <c r="R24" s="69">
        <f t="shared" si="5"/>
        <v>0</v>
      </c>
      <c r="S24" s="69">
        <f t="shared" si="5"/>
        <v>0</v>
      </c>
      <c r="T24" s="69">
        <f t="shared" si="5"/>
        <v>0</v>
      </c>
      <c r="U24" s="69">
        <f t="shared" si="5"/>
        <v>0</v>
      </c>
      <c r="V24" s="69">
        <f t="shared" si="5"/>
        <v>0</v>
      </c>
      <c r="W24" s="69">
        <f t="shared" si="5"/>
        <v>0</v>
      </c>
      <c r="X24" s="69">
        <f t="shared" si="5"/>
        <v>0</v>
      </c>
      <c r="Y24" s="69">
        <f t="shared" si="5"/>
        <v>0</v>
      </c>
      <c r="Z24" s="69">
        <f t="shared" si="5"/>
        <v>0</v>
      </c>
      <c r="AA24" s="69">
        <f t="shared" si="5"/>
        <v>0</v>
      </c>
      <c r="AB24" s="69">
        <f t="shared" ref="AB24:AO45" si="6">IF($K24=AB$4,$J24,0)</f>
        <v>0</v>
      </c>
      <c r="AC24" s="69">
        <f t="shared" si="6"/>
        <v>0</v>
      </c>
      <c r="AD24" s="69">
        <f t="shared" si="6"/>
        <v>0</v>
      </c>
      <c r="AE24" s="69">
        <f t="shared" si="6"/>
        <v>0</v>
      </c>
      <c r="AF24" s="69">
        <f t="shared" si="6"/>
        <v>0</v>
      </c>
      <c r="AG24" s="69">
        <f t="shared" si="6"/>
        <v>0</v>
      </c>
      <c r="AH24" s="69">
        <f t="shared" si="6"/>
        <v>0</v>
      </c>
      <c r="AI24" s="69">
        <f t="shared" si="6"/>
        <v>0</v>
      </c>
      <c r="AJ24" s="69">
        <f t="shared" si="6"/>
        <v>0</v>
      </c>
      <c r="AK24" s="69">
        <f t="shared" si="6"/>
        <v>0</v>
      </c>
      <c r="AL24" s="69">
        <f t="shared" si="6"/>
        <v>0</v>
      </c>
      <c r="AM24" s="69">
        <f t="shared" si="6"/>
        <v>0</v>
      </c>
      <c r="AN24" s="69">
        <f t="shared" si="6"/>
        <v>0</v>
      </c>
      <c r="AO24" s="70">
        <f t="shared" si="6"/>
        <v>0</v>
      </c>
    </row>
    <row r="25" spans="1:41" outlineLevel="1">
      <c r="A25" s="79">
        <v>2</v>
      </c>
      <c r="B25" s="33" t="str">
        <f t="shared" ref="B25:B38" si="7">$B$23&amp;"."&amp;A25</f>
        <v>2.1.2</v>
      </c>
      <c r="C25" s="34" t="s">
        <v>42</v>
      </c>
      <c r="D25" s="35" t="s">
        <v>18</v>
      </c>
      <c r="E25" s="36">
        <v>33</v>
      </c>
      <c r="F25" s="36">
        <v>38</v>
      </c>
      <c r="G25" s="37" t="s">
        <v>41</v>
      </c>
      <c r="H25" s="40">
        <f t="shared" ref="H25:H38" si="8">F25-E25</f>
        <v>5</v>
      </c>
      <c r="I25" s="55">
        <f t="shared" ref="I25:I38" si="9">J25/H25</f>
        <v>8068847.7620517788</v>
      </c>
      <c r="J25" s="77">
        <v>40344238.810258895</v>
      </c>
      <c r="K25" s="59">
        <v>3</v>
      </c>
      <c r="L25" s="69">
        <f t="shared" si="5"/>
        <v>0</v>
      </c>
      <c r="M25" s="69">
        <f t="shared" si="5"/>
        <v>0</v>
      </c>
      <c r="N25" s="69">
        <f t="shared" si="5"/>
        <v>40344238.810258895</v>
      </c>
      <c r="O25" s="69">
        <f t="shared" si="5"/>
        <v>0</v>
      </c>
      <c r="P25" s="69">
        <f t="shared" si="5"/>
        <v>0</v>
      </c>
      <c r="Q25" s="69">
        <f t="shared" si="5"/>
        <v>0</v>
      </c>
      <c r="R25" s="69">
        <f t="shared" si="5"/>
        <v>0</v>
      </c>
      <c r="S25" s="69">
        <f t="shared" si="5"/>
        <v>0</v>
      </c>
      <c r="T25" s="69">
        <f t="shared" si="5"/>
        <v>0</v>
      </c>
      <c r="U25" s="69">
        <f t="shared" si="5"/>
        <v>0</v>
      </c>
      <c r="V25" s="69">
        <f t="shared" si="5"/>
        <v>0</v>
      </c>
      <c r="W25" s="69">
        <f t="shared" si="5"/>
        <v>0</v>
      </c>
      <c r="X25" s="69">
        <f t="shared" si="5"/>
        <v>0</v>
      </c>
      <c r="Y25" s="69">
        <f t="shared" si="5"/>
        <v>0</v>
      </c>
      <c r="Z25" s="69">
        <f t="shared" si="5"/>
        <v>0</v>
      </c>
      <c r="AA25" s="69">
        <f t="shared" si="5"/>
        <v>0</v>
      </c>
      <c r="AB25" s="69">
        <f t="shared" si="6"/>
        <v>0</v>
      </c>
      <c r="AC25" s="69">
        <f t="shared" si="6"/>
        <v>0</v>
      </c>
      <c r="AD25" s="69">
        <f t="shared" si="6"/>
        <v>0</v>
      </c>
      <c r="AE25" s="69">
        <f t="shared" si="6"/>
        <v>0</v>
      </c>
      <c r="AF25" s="69">
        <f t="shared" si="6"/>
        <v>0</v>
      </c>
      <c r="AG25" s="69">
        <f t="shared" si="6"/>
        <v>0</v>
      </c>
      <c r="AH25" s="69">
        <f t="shared" si="6"/>
        <v>0</v>
      </c>
      <c r="AI25" s="69">
        <f t="shared" si="6"/>
        <v>0</v>
      </c>
      <c r="AJ25" s="69">
        <f t="shared" si="6"/>
        <v>0</v>
      </c>
      <c r="AK25" s="69">
        <f t="shared" si="6"/>
        <v>0</v>
      </c>
      <c r="AL25" s="69">
        <f t="shared" si="6"/>
        <v>0</v>
      </c>
      <c r="AM25" s="69">
        <f t="shared" si="6"/>
        <v>0</v>
      </c>
      <c r="AN25" s="69">
        <f t="shared" si="6"/>
        <v>0</v>
      </c>
      <c r="AO25" s="70">
        <f t="shared" si="6"/>
        <v>0</v>
      </c>
    </row>
    <row r="26" spans="1:41" outlineLevel="1">
      <c r="A26" s="79">
        <v>3</v>
      </c>
      <c r="B26" s="33" t="str">
        <f t="shared" si="7"/>
        <v>2.1.3</v>
      </c>
      <c r="C26" s="34" t="s">
        <v>43</v>
      </c>
      <c r="D26" s="35" t="s">
        <v>18</v>
      </c>
      <c r="E26" s="36">
        <v>38</v>
      </c>
      <c r="F26" s="36">
        <v>43.8</v>
      </c>
      <c r="G26" s="37" t="s">
        <v>41</v>
      </c>
      <c r="H26" s="40">
        <f t="shared" si="8"/>
        <v>5.7999999999999972</v>
      </c>
      <c r="I26" s="55">
        <f t="shared" si="9"/>
        <v>8071598.6023275014</v>
      </c>
      <c r="J26" s="77">
        <v>46815271.893499486</v>
      </c>
      <c r="K26" s="59">
        <v>3</v>
      </c>
      <c r="L26" s="69">
        <f t="shared" si="5"/>
        <v>0</v>
      </c>
      <c r="M26" s="69">
        <f t="shared" si="5"/>
        <v>0</v>
      </c>
      <c r="N26" s="69">
        <f t="shared" si="5"/>
        <v>46815271.893499486</v>
      </c>
      <c r="O26" s="69">
        <f t="shared" si="5"/>
        <v>0</v>
      </c>
      <c r="P26" s="69">
        <f t="shared" si="5"/>
        <v>0</v>
      </c>
      <c r="Q26" s="69">
        <f t="shared" si="5"/>
        <v>0</v>
      </c>
      <c r="R26" s="69">
        <f t="shared" si="5"/>
        <v>0</v>
      </c>
      <c r="S26" s="69">
        <f t="shared" si="5"/>
        <v>0</v>
      </c>
      <c r="T26" s="69">
        <f t="shared" si="5"/>
        <v>0</v>
      </c>
      <c r="U26" s="69">
        <f t="shared" si="5"/>
        <v>0</v>
      </c>
      <c r="V26" s="69">
        <f t="shared" si="5"/>
        <v>0</v>
      </c>
      <c r="W26" s="69">
        <f t="shared" si="5"/>
        <v>0</v>
      </c>
      <c r="X26" s="69">
        <f t="shared" si="5"/>
        <v>0</v>
      </c>
      <c r="Y26" s="69">
        <f t="shared" si="5"/>
        <v>0</v>
      </c>
      <c r="Z26" s="69">
        <f t="shared" si="5"/>
        <v>0</v>
      </c>
      <c r="AA26" s="69">
        <f t="shared" si="5"/>
        <v>0</v>
      </c>
      <c r="AB26" s="69">
        <f t="shared" si="6"/>
        <v>0</v>
      </c>
      <c r="AC26" s="69">
        <f t="shared" si="6"/>
        <v>0</v>
      </c>
      <c r="AD26" s="69">
        <f t="shared" si="6"/>
        <v>0</v>
      </c>
      <c r="AE26" s="69">
        <f t="shared" si="6"/>
        <v>0</v>
      </c>
      <c r="AF26" s="69">
        <f t="shared" si="6"/>
        <v>0</v>
      </c>
      <c r="AG26" s="69">
        <f t="shared" si="6"/>
        <v>0</v>
      </c>
      <c r="AH26" s="69">
        <f t="shared" si="6"/>
        <v>0</v>
      </c>
      <c r="AI26" s="69">
        <f t="shared" si="6"/>
        <v>0</v>
      </c>
      <c r="AJ26" s="69">
        <f t="shared" si="6"/>
        <v>0</v>
      </c>
      <c r="AK26" s="69">
        <f t="shared" si="6"/>
        <v>0</v>
      </c>
      <c r="AL26" s="69">
        <f t="shared" si="6"/>
        <v>0</v>
      </c>
      <c r="AM26" s="69">
        <f t="shared" si="6"/>
        <v>0</v>
      </c>
      <c r="AN26" s="69">
        <f t="shared" si="6"/>
        <v>0</v>
      </c>
      <c r="AO26" s="70">
        <f t="shared" si="6"/>
        <v>0</v>
      </c>
    </row>
    <row r="27" spans="1:41" outlineLevel="1">
      <c r="A27" s="79">
        <v>4</v>
      </c>
      <c r="B27" s="33" t="str">
        <f t="shared" si="7"/>
        <v>2.1.4</v>
      </c>
      <c r="C27" s="34" t="s">
        <v>44</v>
      </c>
      <c r="D27" s="35" t="s">
        <v>18</v>
      </c>
      <c r="E27" s="36">
        <v>43.8</v>
      </c>
      <c r="F27" s="36">
        <v>50.56</v>
      </c>
      <c r="G27" s="37" t="s">
        <v>41</v>
      </c>
      <c r="H27" s="40">
        <f t="shared" si="8"/>
        <v>6.7600000000000051</v>
      </c>
      <c r="I27" s="55">
        <f t="shared" si="9"/>
        <v>9733041.9527367111</v>
      </c>
      <c r="J27" s="77">
        <v>65795363.600500211</v>
      </c>
      <c r="K27" s="59">
        <v>4</v>
      </c>
      <c r="L27" s="69">
        <f t="shared" si="5"/>
        <v>0</v>
      </c>
      <c r="M27" s="69">
        <f t="shared" si="5"/>
        <v>0</v>
      </c>
      <c r="N27" s="69">
        <f t="shared" si="5"/>
        <v>0</v>
      </c>
      <c r="O27" s="69">
        <f t="shared" si="5"/>
        <v>65795363.600500211</v>
      </c>
      <c r="P27" s="69">
        <f t="shared" si="5"/>
        <v>0</v>
      </c>
      <c r="Q27" s="69">
        <f t="shared" si="5"/>
        <v>0</v>
      </c>
      <c r="R27" s="69">
        <f t="shared" si="5"/>
        <v>0</v>
      </c>
      <c r="S27" s="69">
        <f t="shared" si="5"/>
        <v>0</v>
      </c>
      <c r="T27" s="69">
        <f t="shared" si="5"/>
        <v>0</v>
      </c>
      <c r="U27" s="69">
        <f t="shared" si="5"/>
        <v>0</v>
      </c>
      <c r="V27" s="69">
        <f t="shared" si="5"/>
        <v>0</v>
      </c>
      <c r="W27" s="69">
        <f t="shared" si="5"/>
        <v>0</v>
      </c>
      <c r="X27" s="69">
        <f t="shared" si="5"/>
        <v>0</v>
      </c>
      <c r="Y27" s="69">
        <f t="shared" si="5"/>
        <v>0</v>
      </c>
      <c r="Z27" s="69">
        <f t="shared" si="5"/>
        <v>0</v>
      </c>
      <c r="AA27" s="69">
        <f t="shared" si="5"/>
        <v>0</v>
      </c>
      <c r="AB27" s="69">
        <f t="shared" si="6"/>
        <v>0</v>
      </c>
      <c r="AC27" s="69">
        <f t="shared" si="6"/>
        <v>0</v>
      </c>
      <c r="AD27" s="69">
        <f t="shared" si="6"/>
        <v>0</v>
      </c>
      <c r="AE27" s="69">
        <f t="shared" si="6"/>
        <v>0</v>
      </c>
      <c r="AF27" s="69">
        <f t="shared" si="6"/>
        <v>0</v>
      </c>
      <c r="AG27" s="69">
        <f t="shared" si="6"/>
        <v>0</v>
      </c>
      <c r="AH27" s="69">
        <f t="shared" si="6"/>
        <v>0</v>
      </c>
      <c r="AI27" s="69">
        <f t="shared" si="6"/>
        <v>0</v>
      </c>
      <c r="AJ27" s="69">
        <f t="shared" si="6"/>
        <v>0</v>
      </c>
      <c r="AK27" s="69">
        <f t="shared" si="6"/>
        <v>0</v>
      </c>
      <c r="AL27" s="69">
        <f t="shared" si="6"/>
        <v>0</v>
      </c>
      <c r="AM27" s="69">
        <f t="shared" si="6"/>
        <v>0</v>
      </c>
      <c r="AN27" s="69">
        <f t="shared" si="6"/>
        <v>0</v>
      </c>
      <c r="AO27" s="70">
        <f t="shared" si="6"/>
        <v>0</v>
      </c>
    </row>
    <row r="28" spans="1:41" outlineLevel="1">
      <c r="A28" s="79">
        <v>5</v>
      </c>
      <c r="B28" s="33" t="str">
        <f t="shared" si="7"/>
        <v>2.1.5</v>
      </c>
      <c r="C28" s="34" t="s">
        <v>45</v>
      </c>
      <c r="D28" s="35" t="s">
        <v>18</v>
      </c>
      <c r="E28" s="36">
        <v>55.4</v>
      </c>
      <c r="F28" s="36">
        <v>56</v>
      </c>
      <c r="G28" s="37" t="s">
        <v>41</v>
      </c>
      <c r="H28" s="40">
        <f t="shared" si="8"/>
        <v>0.60000000000000142</v>
      </c>
      <c r="I28" s="55">
        <f t="shared" si="9"/>
        <v>7848965.2923890902</v>
      </c>
      <c r="J28" s="77">
        <v>4709379.1754334653</v>
      </c>
      <c r="K28" s="59">
        <v>4</v>
      </c>
      <c r="L28" s="69">
        <f t="shared" si="5"/>
        <v>0</v>
      </c>
      <c r="M28" s="69">
        <f t="shared" si="5"/>
        <v>0</v>
      </c>
      <c r="N28" s="69">
        <f t="shared" si="5"/>
        <v>0</v>
      </c>
      <c r="O28" s="69">
        <f t="shared" si="5"/>
        <v>4709379.1754334653</v>
      </c>
      <c r="P28" s="69">
        <f t="shared" si="5"/>
        <v>0</v>
      </c>
      <c r="Q28" s="69">
        <f t="shared" si="5"/>
        <v>0</v>
      </c>
      <c r="R28" s="69">
        <f t="shared" si="5"/>
        <v>0</v>
      </c>
      <c r="S28" s="69">
        <f t="shared" si="5"/>
        <v>0</v>
      </c>
      <c r="T28" s="69">
        <f t="shared" si="5"/>
        <v>0</v>
      </c>
      <c r="U28" s="69">
        <f t="shared" si="5"/>
        <v>0</v>
      </c>
      <c r="V28" s="69">
        <f t="shared" si="5"/>
        <v>0</v>
      </c>
      <c r="W28" s="69">
        <f t="shared" si="5"/>
        <v>0</v>
      </c>
      <c r="X28" s="69">
        <f t="shared" si="5"/>
        <v>0</v>
      </c>
      <c r="Y28" s="69">
        <f t="shared" si="5"/>
        <v>0</v>
      </c>
      <c r="Z28" s="69">
        <f t="shared" si="5"/>
        <v>0</v>
      </c>
      <c r="AA28" s="69">
        <f t="shared" si="5"/>
        <v>0</v>
      </c>
      <c r="AB28" s="69">
        <f t="shared" si="6"/>
        <v>0</v>
      </c>
      <c r="AC28" s="69">
        <f t="shared" si="6"/>
        <v>0</v>
      </c>
      <c r="AD28" s="69">
        <f t="shared" si="6"/>
        <v>0</v>
      </c>
      <c r="AE28" s="69">
        <f t="shared" si="6"/>
        <v>0</v>
      </c>
      <c r="AF28" s="69">
        <f t="shared" si="6"/>
        <v>0</v>
      </c>
      <c r="AG28" s="69">
        <f t="shared" si="6"/>
        <v>0</v>
      </c>
      <c r="AH28" s="69">
        <f t="shared" si="6"/>
        <v>0</v>
      </c>
      <c r="AI28" s="69">
        <f t="shared" si="6"/>
        <v>0</v>
      </c>
      <c r="AJ28" s="69">
        <f t="shared" si="6"/>
        <v>0</v>
      </c>
      <c r="AK28" s="69">
        <f t="shared" si="6"/>
        <v>0</v>
      </c>
      <c r="AL28" s="69">
        <f t="shared" si="6"/>
        <v>0</v>
      </c>
      <c r="AM28" s="69">
        <f t="shared" si="6"/>
        <v>0</v>
      </c>
      <c r="AN28" s="69">
        <f t="shared" si="6"/>
        <v>0</v>
      </c>
      <c r="AO28" s="70">
        <f t="shared" si="6"/>
        <v>0</v>
      </c>
    </row>
    <row r="29" spans="1:41" outlineLevel="1">
      <c r="A29" s="79">
        <v>6</v>
      </c>
      <c r="B29" s="33" t="str">
        <f t="shared" si="7"/>
        <v>2.1.6</v>
      </c>
      <c r="C29" s="34" t="s">
        <v>46</v>
      </c>
      <c r="D29" s="35" t="s">
        <v>18</v>
      </c>
      <c r="E29" s="36">
        <v>56</v>
      </c>
      <c r="F29" s="36">
        <v>61</v>
      </c>
      <c r="G29" s="37" t="s">
        <v>41</v>
      </c>
      <c r="H29" s="40">
        <f t="shared" si="8"/>
        <v>5</v>
      </c>
      <c r="I29" s="55">
        <f t="shared" si="9"/>
        <v>7986598.2544957073</v>
      </c>
      <c r="J29" s="77">
        <v>39932991.272478536</v>
      </c>
      <c r="K29" s="59">
        <v>4</v>
      </c>
      <c r="L29" s="69">
        <f t="shared" si="5"/>
        <v>0</v>
      </c>
      <c r="M29" s="69">
        <f t="shared" si="5"/>
        <v>0</v>
      </c>
      <c r="N29" s="69">
        <f t="shared" si="5"/>
        <v>0</v>
      </c>
      <c r="O29" s="69">
        <f t="shared" si="5"/>
        <v>39932991.272478536</v>
      </c>
      <c r="P29" s="69">
        <f t="shared" si="5"/>
        <v>0</v>
      </c>
      <c r="Q29" s="69">
        <f t="shared" si="5"/>
        <v>0</v>
      </c>
      <c r="R29" s="69">
        <f t="shared" si="5"/>
        <v>0</v>
      </c>
      <c r="S29" s="69">
        <f t="shared" si="5"/>
        <v>0</v>
      </c>
      <c r="T29" s="69">
        <f t="shared" si="5"/>
        <v>0</v>
      </c>
      <c r="U29" s="69">
        <f t="shared" si="5"/>
        <v>0</v>
      </c>
      <c r="V29" s="69">
        <f t="shared" si="5"/>
        <v>0</v>
      </c>
      <c r="W29" s="69">
        <f t="shared" si="5"/>
        <v>0</v>
      </c>
      <c r="X29" s="69">
        <f t="shared" si="5"/>
        <v>0</v>
      </c>
      <c r="Y29" s="69">
        <f t="shared" si="5"/>
        <v>0</v>
      </c>
      <c r="Z29" s="69">
        <f t="shared" si="5"/>
        <v>0</v>
      </c>
      <c r="AA29" s="69">
        <f t="shared" si="5"/>
        <v>0</v>
      </c>
      <c r="AB29" s="69">
        <f t="shared" si="6"/>
        <v>0</v>
      </c>
      <c r="AC29" s="69">
        <f t="shared" si="6"/>
        <v>0</v>
      </c>
      <c r="AD29" s="69">
        <f t="shared" si="6"/>
        <v>0</v>
      </c>
      <c r="AE29" s="69">
        <f t="shared" si="6"/>
        <v>0</v>
      </c>
      <c r="AF29" s="69">
        <f t="shared" si="6"/>
        <v>0</v>
      </c>
      <c r="AG29" s="69">
        <f t="shared" si="6"/>
        <v>0</v>
      </c>
      <c r="AH29" s="69">
        <f t="shared" si="6"/>
        <v>0</v>
      </c>
      <c r="AI29" s="69">
        <f t="shared" si="6"/>
        <v>0</v>
      </c>
      <c r="AJ29" s="69">
        <f t="shared" si="6"/>
        <v>0</v>
      </c>
      <c r="AK29" s="69">
        <f t="shared" si="6"/>
        <v>0</v>
      </c>
      <c r="AL29" s="69">
        <f t="shared" si="6"/>
        <v>0</v>
      </c>
      <c r="AM29" s="69">
        <f t="shared" si="6"/>
        <v>0</v>
      </c>
      <c r="AN29" s="69">
        <f t="shared" si="6"/>
        <v>0</v>
      </c>
      <c r="AO29" s="70">
        <f t="shared" si="6"/>
        <v>0</v>
      </c>
    </row>
    <row r="30" spans="1:41" outlineLevel="1">
      <c r="A30" s="79">
        <v>7</v>
      </c>
      <c r="B30" s="33" t="str">
        <f t="shared" si="7"/>
        <v>2.1.7</v>
      </c>
      <c r="C30" s="34" t="s">
        <v>47</v>
      </c>
      <c r="D30" s="35" t="s">
        <v>18</v>
      </c>
      <c r="E30" s="36">
        <v>61</v>
      </c>
      <c r="F30" s="36">
        <v>66</v>
      </c>
      <c r="G30" s="37" t="s">
        <v>41</v>
      </c>
      <c r="H30" s="40">
        <f t="shared" si="8"/>
        <v>5</v>
      </c>
      <c r="I30" s="55">
        <f t="shared" si="9"/>
        <v>8034349.7373656305</v>
      </c>
      <c r="J30" s="77">
        <v>40171748.686828151</v>
      </c>
      <c r="K30" s="59">
        <v>4</v>
      </c>
      <c r="L30" s="69">
        <f t="shared" si="5"/>
        <v>0</v>
      </c>
      <c r="M30" s="69">
        <f t="shared" si="5"/>
        <v>0</v>
      </c>
      <c r="N30" s="69">
        <f t="shared" si="5"/>
        <v>0</v>
      </c>
      <c r="O30" s="69">
        <f t="shared" si="5"/>
        <v>40171748.686828151</v>
      </c>
      <c r="P30" s="69">
        <f t="shared" si="5"/>
        <v>0</v>
      </c>
      <c r="Q30" s="69">
        <f t="shared" si="5"/>
        <v>0</v>
      </c>
      <c r="R30" s="69">
        <f t="shared" si="5"/>
        <v>0</v>
      </c>
      <c r="S30" s="69">
        <f t="shared" si="5"/>
        <v>0</v>
      </c>
      <c r="T30" s="69">
        <f t="shared" si="5"/>
        <v>0</v>
      </c>
      <c r="U30" s="69">
        <f t="shared" si="5"/>
        <v>0</v>
      </c>
      <c r="V30" s="69">
        <f t="shared" si="5"/>
        <v>0</v>
      </c>
      <c r="W30" s="69">
        <f t="shared" si="5"/>
        <v>0</v>
      </c>
      <c r="X30" s="69">
        <f t="shared" si="5"/>
        <v>0</v>
      </c>
      <c r="Y30" s="69">
        <f t="shared" si="5"/>
        <v>0</v>
      </c>
      <c r="Z30" s="69">
        <f t="shared" si="5"/>
        <v>0</v>
      </c>
      <c r="AA30" s="69">
        <f t="shared" si="5"/>
        <v>0</v>
      </c>
      <c r="AB30" s="69">
        <f t="shared" si="6"/>
        <v>0</v>
      </c>
      <c r="AC30" s="69">
        <f t="shared" si="6"/>
        <v>0</v>
      </c>
      <c r="AD30" s="69">
        <f t="shared" si="6"/>
        <v>0</v>
      </c>
      <c r="AE30" s="69">
        <f t="shared" si="6"/>
        <v>0</v>
      </c>
      <c r="AF30" s="69">
        <f t="shared" si="6"/>
        <v>0</v>
      </c>
      <c r="AG30" s="69">
        <f t="shared" si="6"/>
        <v>0</v>
      </c>
      <c r="AH30" s="69">
        <f t="shared" si="6"/>
        <v>0</v>
      </c>
      <c r="AI30" s="69">
        <f t="shared" si="6"/>
        <v>0</v>
      </c>
      <c r="AJ30" s="69">
        <f t="shared" si="6"/>
        <v>0</v>
      </c>
      <c r="AK30" s="69">
        <f t="shared" si="6"/>
        <v>0</v>
      </c>
      <c r="AL30" s="69">
        <f t="shared" si="6"/>
        <v>0</v>
      </c>
      <c r="AM30" s="69">
        <f t="shared" si="6"/>
        <v>0</v>
      </c>
      <c r="AN30" s="69">
        <f t="shared" si="6"/>
        <v>0</v>
      </c>
      <c r="AO30" s="70">
        <f t="shared" si="6"/>
        <v>0</v>
      </c>
    </row>
    <row r="31" spans="1:41" outlineLevel="1">
      <c r="A31" s="79">
        <v>8</v>
      </c>
      <c r="B31" s="33" t="str">
        <f t="shared" si="7"/>
        <v>2.1.8</v>
      </c>
      <c r="C31" s="34" t="s">
        <v>48</v>
      </c>
      <c r="D31" s="35" t="s">
        <v>18</v>
      </c>
      <c r="E31" s="36">
        <v>66</v>
      </c>
      <c r="F31" s="36">
        <v>72</v>
      </c>
      <c r="G31" s="37" t="s">
        <v>41</v>
      </c>
      <c r="H31" s="40">
        <f t="shared" si="8"/>
        <v>6</v>
      </c>
      <c r="I31" s="55">
        <f t="shared" si="9"/>
        <v>8370276.3888232457</v>
      </c>
      <c r="J31" s="77">
        <v>50221658.332939476</v>
      </c>
      <c r="K31" s="59">
        <v>5</v>
      </c>
      <c r="L31" s="69">
        <f t="shared" si="5"/>
        <v>0</v>
      </c>
      <c r="M31" s="69">
        <f t="shared" si="5"/>
        <v>0</v>
      </c>
      <c r="N31" s="69">
        <f t="shared" si="5"/>
        <v>0</v>
      </c>
      <c r="O31" s="69">
        <f t="shared" si="5"/>
        <v>0</v>
      </c>
      <c r="P31" s="69">
        <f t="shared" si="5"/>
        <v>50221658.332939476</v>
      </c>
      <c r="Q31" s="69">
        <f t="shared" si="5"/>
        <v>0</v>
      </c>
      <c r="R31" s="69">
        <f t="shared" si="5"/>
        <v>0</v>
      </c>
      <c r="S31" s="69">
        <f t="shared" si="5"/>
        <v>0</v>
      </c>
      <c r="T31" s="69">
        <f t="shared" si="5"/>
        <v>0</v>
      </c>
      <c r="U31" s="69">
        <f t="shared" si="5"/>
        <v>0</v>
      </c>
      <c r="V31" s="69">
        <f t="shared" si="5"/>
        <v>0</v>
      </c>
      <c r="W31" s="69">
        <f t="shared" si="5"/>
        <v>0</v>
      </c>
      <c r="X31" s="69">
        <f t="shared" si="5"/>
        <v>0</v>
      </c>
      <c r="Y31" s="69">
        <f t="shared" si="5"/>
        <v>0</v>
      </c>
      <c r="Z31" s="69">
        <f t="shared" si="5"/>
        <v>0</v>
      </c>
      <c r="AA31" s="69">
        <f t="shared" si="5"/>
        <v>0</v>
      </c>
      <c r="AB31" s="69">
        <f t="shared" si="6"/>
        <v>0</v>
      </c>
      <c r="AC31" s="69">
        <f t="shared" si="6"/>
        <v>0</v>
      </c>
      <c r="AD31" s="69">
        <f t="shared" si="6"/>
        <v>0</v>
      </c>
      <c r="AE31" s="69">
        <f t="shared" si="6"/>
        <v>0</v>
      </c>
      <c r="AF31" s="69">
        <f t="shared" si="6"/>
        <v>0</v>
      </c>
      <c r="AG31" s="69">
        <f t="shared" si="6"/>
        <v>0</v>
      </c>
      <c r="AH31" s="69">
        <f t="shared" si="6"/>
        <v>0</v>
      </c>
      <c r="AI31" s="69">
        <f t="shared" si="6"/>
        <v>0</v>
      </c>
      <c r="AJ31" s="69">
        <f t="shared" si="6"/>
        <v>0</v>
      </c>
      <c r="AK31" s="69">
        <f t="shared" si="6"/>
        <v>0</v>
      </c>
      <c r="AL31" s="69">
        <f t="shared" si="6"/>
        <v>0</v>
      </c>
      <c r="AM31" s="69">
        <f t="shared" si="6"/>
        <v>0</v>
      </c>
      <c r="AN31" s="69">
        <f t="shared" si="6"/>
        <v>0</v>
      </c>
      <c r="AO31" s="70">
        <f t="shared" si="6"/>
        <v>0</v>
      </c>
    </row>
    <row r="32" spans="1:41" outlineLevel="1">
      <c r="A32" s="79">
        <v>9</v>
      </c>
      <c r="B32" s="33" t="str">
        <f t="shared" si="7"/>
        <v>2.1.9</v>
      </c>
      <c r="C32" s="34" t="s">
        <v>49</v>
      </c>
      <c r="D32" s="35" t="s">
        <v>18</v>
      </c>
      <c r="E32" s="36">
        <v>75.3</v>
      </c>
      <c r="F32" s="36">
        <v>76</v>
      </c>
      <c r="G32" s="37" t="s">
        <v>41</v>
      </c>
      <c r="H32" s="40">
        <f t="shared" si="8"/>
        <v>0.70000000000000284</v>
      </c>
      <c r="I32" s="55">
        <f t="shared" si="9"/>
        <v>7724831.1891919244</v>
      </c>
      <c r="J32" s="77">
        <v>5407381.8324343693</v>
      </c>
      <c r="K32" s="59">
        <v>5</v>
      </c>
      <c r="L32" s="69">
        <f t="shared" si="5"/>
        <v>0</v>
      </c>
      <c r="M32" s="69">
        <f t="shared" si="5"/>
        <v>0</v>
      </c>
      <c r="N32" s="69">
        <f t="shared" si="5"/>
        <v>0</v>
      </c>
      <c r="O32" s="69">
        <f t="shared" si="5"/>
        <v>0</v>
      </c>
      <c r="P32" s="69">
        <f t="shared" si="5"/>
        <v>5407381.8324343693</v>
      </c>
      <c r="Q32" s="69">
        <f t="shared" si="5"/>
        <v>0</v>
      </c>
      <c r="R32" s="69">
        <f t="shared" si="5"/>
        <v>0</v>
      </c>
      <c r="S32" s="69">
        <f t="shared" si="5"/>
        <v>0</v>
      </c>
      <c r="T32" s="69">
        <f t="shared" si="5"/>
        <v>0</v>
      </c>
      <c r="U32" s="69">
        <f t="shared" si="5"/>
        <v>0</v>
      </c>
      <c r="V32" s="69">
        <f t="shared" si="5"/>
        <v>0</v>
      </c>
      <c r="W32" s="69">
        <f t="shared" si="5"/>
        <v>0</v>
      </c>
      <c r="X32" s="69">
        <f t="shared" si="5"/>
        <v>0</v>
      </c>
      <c r="Y32" s="69">
        <f t="shared" si="5"/>
        <v>0</v>
      </c>
      <c r="Z32" s="69">
        <f t="shared" si="5"/>
        <v>0</v>
      </c>
      <c r="AA32" s="69">
        <f t="shared" si="5"/>
        <v>0</v>
      </c>
      <c r="AB32" s="69">
        <f t="shared" si="6"/>
        <v>0</v>
      </c>
      <c r="AC32" s="69">
        <f t="shared" si="6"/>
        <v>0</v>
      </c>
      <c r="AD32" s="69">
        <f t="shared" si="6"/>
        <v>0</v>
      </c>
      <c r="AE32" s="69">
        <f t="shared" si="6"/>
        <v>0</v>
      </c>
      <c r="AF32" s="69">
        <f t="shared" si="6"/>
        <v>0</v>
      </c>
      <c r="AG32" s="69">
        <f t="shared" si="6"/>
        <v>0</v>
      </c>
      <c r="AH32" s="69">
        <f t="shared" si="6"/>
        <v>0</v>
      </c>
      <c r="AI32" s="69">
        <f t="shared" si="6"/>
        <v>0</v>
      </c>
      <c r="AJ32" s="69">
        <f t="shared" si="6"/>
        <v>0</v>
      </c>
      <c r="AK32" s="69">
        <f t="shared" si="6"/>
        <v>0</v>
      </c>
      <c r="AL32" s="69">
        <f t="shared" si="6"/>
        <v>0</v>
      </c>
      <c r="AM32" s="69">
        <f t="shared" si="6"/>
        <v>0</v>
      </c>
      <c r="AN32" s="69">
        <f t="shared" si="6"/>
        <v>0</v>
      </c>
      <c r="AO32" s="70">
        <f t="shared" si="6"/>
        <v>0</v>
      </c>
    </row>
    <row r="33" spans="1:41" outlineLevel="1">
      <c r="A33" s="79">
        <v>10</v>
      </c>
      <c r="B33" s="33" t="str">
        <f t="shared" si="7"/>
        <v>2.1.10</v>
      </c>
      <c r="C33" s="34" t="s">
        <v>50</v>
      </c>
      <c r="D33" s="35" t="s">
        <v>18</v>
      </c>
      <c r="E33" s="36">
        <v>76</v>
      </c>
      <c r="F33" s="36">
        <v>81</v>
      </c>
      <c r="G33" s="37" t="s">
        <v>41</v>
      </c>
      <c r="H33" s="40">
        <f t="shared" si="8"/>
        <v>5</v>
      </c>
      <c r="I33" s="55">
        <f t="shared" si="9"/>
        <v>8954413.3642380126</v>
      </c>
      <c r="J33" s="77">
        <v>44772066.821190059</v>
      </c>
      <c r="K33" s="59">
        <v>5</v>
      </c>
      <c r="L33" s="69">
        <f t="shared" si="5"/>
        <v>0</v>
      </c>
      <c r="M33" s="69">
        <f t="shared" si="5"/>
        <v>0</v>
      </c>
      <c r="N33" s="69">
        <f t="shared" si="5"/>
        <v>0</v>
      </c>
      <c r="O33" s="69">
        <f t="shared" si="5"/>
        <v>0</v>
      </c>
      <c r="P33" s="69">
        <f t="shared" si="5"/>
        <v>44772066.821190059</v>
      </c>
      <c r="Q33" s="69">
        <f t="shared" si="5"/>
        <v>0</v>
      </c>
      <c r="R33" s="69">
        <f t="shared" si="5"/>
        <v>0</v>
      </c>
      <c r="S33" s="69">
        <f t="shared" si="5"/>
        <v>0</v>
      </c>
      <c r="T33" s="69">
        <f t="shared" si="5"/>
        <v>0</v>
      </c>
      <c r="U33" s="69">
        <f t="shared" si="5"/>
        <v>0</v>
      </c>
      <c r="V33" s="69">
        <f t="shared" si="5"/>
        <v>0</v>
      </c>
      <c r="W33" s="69">
        <f t="shared" si="5"/>
        <v>0</v>
      </c>
      <c r="X33" s="69">
        <f t="shared" si="5"/>
        <v>0</v>
      </c>
      <c r="Y33" s="69">
        <f t="shared" si="5"/>
        <v>0</v>
      </c>
      <c r="Z33" s="69">
        <f t="shared" si="5"/>
        <v>0</v>
      </c>
      <c r="AA33" s="69">
        <f t="shared" si="5"/>
        <v>0</v>
      </c>
      <c r="AB33" s="69">
        <f t="shared" si="6"/>
        <v>0</v>
      </c>
      <c r="AC33" s="69">
        <f t="shared" si="6"/>
        <v>0</v>
      </c>
      <c r="AD33" s="69">
        <f t="shared" si="6"/>
        <v>0</v>
      </c>
      <c r="AE33" s="69">
        <f t="shared" si="6"/>
        <v>0</v>
      </c>
      <c r="AF33" s="69">
        <f t="shared" si="6"/>
        <v>0</v>
      </c>
      <c r="AG33" s="69">
        <f t="shared" si="6"/>
        <v>0</v>
      </c>
      <c r="AH33" s="69">
        <f t="shared" si="6"/>
        <v>0</v>
      </c>
      <c r="AI33" s="69">
        <f t="shared" si="6"/>
        <v>0</v>
      </c>
      <c r="AJ33" s="69">
        <f t="shared" si="6"/>
        <v>0</v>
      </c>
      <c r="AK33" s="69">
        <f t="shared" si="6"/>
        <v>0</v>
      </c>
      <c r="AL33" s="69">
        <f t="shared" si="6"/>
        <v>0</v>
      </c>
      <c r="AM33" s="69">
        <f t="shared" si="6"/>
        <v>0</v>
      </c>
      <c r="AN33" s="69">
        <f t="shared" si="6"/>
        <v>0</v>
      </c>
      <c r="AO33" s="70">
        <f t="shared" si="6"/>
        <v>0</v>
      </c>
    </row>
    <row r="34" spans="1:41" outlineLevel="1">
      <c r="A34" s="79">
        <v>11</v>
      </c>
      <c r="B34" s="33" t="str">
        <f t="shared" si="7"/>
        <v>2.1.11</v>
      </c>
      <c r="C34" s="34" t="s">
        <v>51</v>
      </c>
      <c r="D34" s="35" t="s">
        <v>18</v>
      </c>
      <c r="E34" s="36">
        <v>81</v>
      </c>
      <c r="F34" s="36">
        <v>86</v>
      </c>
      <c r="G34" s="37" t="s">
        <v>41</v>
      </c>
      <c r="H34" s="40">
        <f t="shared" si="8"/>
        <v>5</v>
      </c>
      <c r="I34" s="55">
        <f t="shared" si="9"/>
        <v>8036770.5403310014</v>
      </c>
      <c r="J34" s="77">
        <v>40183852.701655008</v>
      </c>
      <c r="K34" s="59">
        <v>5</v>
      </c>
      <c r="L34" s="69">
        <f t="shared" si="5"/>
        <v>0</v>
      </c>
      <c r="M34" s="69">
        <f t="shared" si="5"/>
        <v>0</v>
      </c>
      <c r="N34" s="69">
        <f t="shared" si="5"/>
        <v>0</v>
      </c>
      <c r="O34" s="69">
        <f t="shared" si="5"/>
        <v>0</v>
      </c>
      <c r="P34" s="69">
        <f t="shared" si="5"/>
        <v>40183852.701655008</v>
      </c>
      <c r="Q34" s="69">
        <f t="shared" si="5"/>
        <v>0</v>
      </c>
      <c r="R34" s="69">
        <f t="shared" si="5"/>
        <v>0</v>
      </c>
      <c r="S34" s="69">
        <f t="shared" si="5"/>
        <v>0</v>
      </c>
      <c r="T34" s="69">
        <f t="shared" si="5"/>
        <v>0</v>
      </c>
      <c r="U34" s="69">
        <f t="shared" si="5"/>
        <v>0</v>
      </c>
      <c r="V34" s="69">
        <f t="shared" si="5"/>
        <v>0</v>
      </c>
      <c r="W34" s="69">
        <f t="shared" si="5"/>
        <v>0</v>
      </c>
      <c r="X34" s="69">
        <f t="shared" si="5"/>
        <v>0</v>
      </c>
      <c r="Y34" s="69">
        <f t="shared" si="5"/>
        <v>0</v>
      </c>
      <c r="Z34" s="69">
        <f t="shared" si="5"/>
        <v>0</v>
      </c>
      <c r="AA34" s="69">
        <f t="shared" si="5"/>
        <v>0</v>
      </c>
      <c r="AB34" s="69">
        <f t="shared" si="6"/>
        <v>0</v>
      </c>
      <c r="AC34" s="69">
        <f t="shared" si="6"/>
        <v>0</v>
      </c>
      <c r="AD34" s="69">
        <f t="shared" si="6"/>
        <v>0</v>
      </c>
      <c r="AE34" s="69">
        <f t="shared" si="6"/>
        <v>0</v>
      </c>
      <c r="AF34" s="69">
        <f t="shared" si="6"/>
        <v>0</v>
      </c>
      <c r="AG34" s="69">
        <f t="shared" si="6"/>
        <v>0</v>
      </c>
      <c r="AH34" s="69">
        <f t="shared" si="6"/>
        <v>0</v>
      </c>
      <c r="AI34" s="69">
        <f t="shared" si="6"/>
        <v>0</v>
      </c>
      <c r="AJ34" s="69">
        <f t="shared" si="6"/>
        <v>0</v>
      </c>
      <c r="AK34" s="69">
        <f t="shared" si="6"/>
        <v>0</v>
      </c>
      <c r="AL34" s="69">
        <f t="shared" si="6"/>
        <v>0</v>
      </c>
      <c r="AM34" s="69">
        <f t="shared" si="6"/>
        <v>0</v>
      </c>
      <c r="AN34" s="69">
        <f t="shared" si="6"/>
        <v>0</v>
      </c>
      <c r="AO34" s="70">
        <f t="shared" si="6"/>
        <v>0</v>
      </c>
    </row>
    <row r="35" spans="1:41" outlineLevel="1">
      <c r="A35" s="79">
        <v>12</v>
      </c>
      <c r="B35" s="33" t="str">
        <f t="shared" si="7"/>
        <v>2.1.12</v>
      </c>
      <c r="C35" s="34" t="s">
        <v>52</v>
      </c>
      <c r="D35" s="35" t="s">
        <v>18</v>
      </c>
      <c r="E35" s="36">
        <v>86</v>
      </c>
      <c r="F35" s="36">
        <v>91</v>
      </c>
      <c r="G35" s="37" t="s">
        <v>41</v>
      </c>
      <c r="H35" s="40">
        <f t="shared" si="8"/>
        <v>5</v>
      </c>
      <c r="I35" s="55">
        <f t="shared" si="9"/>
        <v>8001553.5577014461</v>
      </c>
      <c r="J35" s="77">
        <v>40007767.788507231</v>
      </c>
      <c r="K35" s="59">
        <v>6</v>
      </c>
      <c r="L35" s="69">
        <f t="shared" si="5"/>
        <v>0</v>
      </c>
      <c r="M35" s="69">
        <f t="shared" si="5"/>
        <v>0</v>
      </c>
      <c r="N35" s="69">
        <f t="shared" si="5"/>
        <v>0</v>
      </c>
      <c r="O35" s="69">
        <f t="shared" si="5"/>
        <v>0</v>
      </c>
      <c r="P35" s="69">
        <f t="shared" si="5"/>
        <v>0</v>
      </c>
      <c r="Q35" s="69">
        <f t="shared" si="5"/>
        <v>40007767.788507231</v>
      </c>
      <c r="R35" s="69">
        <f t="shared" si="5"/>
        <v>0</v>
      </c>
      <c r="S35" s="69">
        <f t="shared" si="5"/>
        <v>0</v>
      </c>
      <c r="T35" s="69">
        <f t="shared" si="5"/>
        <v>0</v>
      </c>
      <c r="U35" s="69">
        <f t="shared" si="5"/>
        <v>0</v>
      </c>
      <c r="V35" s="69">
        <f t="shared" si="5"/>
        <v>0</v>
      </c>
      <c r="W35" s="69">
        <f t="shared" si="5"/>
        <v>0</v>
      </c>
      <c r="X35" s="69">
        <f t="shared" si="5"/>
        <v>0</v>
      </c>
      <c r="Y35" s="69">
        <f t="shared" si="5"/>
        <v>0</v>
      </c>
      <c r="Z35" s="69">
        <f t="shared" si="5"/>
        <v>0</v>
      </c>
      <c r="AA35" s="69">
        <f t="shared" ref="L35:AA38" si="10">IF($K35=AA$4,$J35,0)</f>
        <v>0</v>
      </c>
      <c r="AB35" s="69">
        <f t="shared" si="6"/>
        <v>0</v>
      </c>
      <c r="AC35" s="69">
        <f t="shared" si="6"/>
        <v>0</v>
      </c>
      <c r="AD35" s="69">
        <f t="shared" si="6"/>
        <v>0</v>
      </c>
      <c r="AE35" s="69">
        <f t="shared" si="6"/>
        <v>0</v>
      </c>
      <c r="AF35" s="69">
        <f t="shared" si="6"/>
        <v>0</v>
      </c>
      <c r="AG35" s="69">
        <f t="shared" si="6"/>
        <v>0</v>
      </c>
      <c r="AH35" s="69">
        <f t="shared" si="6"/>
        <v>0</v>
      </c>
      <c r="AI35" s="69">
        <f t="shared" si="6"/>
        <v>0</v>
      </c>
      <c r="AJ35" s="69">
        <f t="shared" si="6"/>
        <v>0</v>
      </c>
      <c r="AK35" s="69">
        <f t="shared" si="6"/>
        <v>0</v>
      </c>
      <c r="AL35" s="69">
        <f t="shared" si="6"/>
        <v>0</v>
      </c>
      <c r="AM35" s="69">
        <f t="shared" si="6"/>
        <v>0</v>
      </c>
      <c r="AN35" s="69">
        <f t="shared" si="6"/>
        <v>0</v>
      </c>
      <c r="AO35" s="70">
        <f t="shared" si="6"/>
        <v>0</v>
      </c>
    </row>
    <row r="36" spans="1:41" outlineLevel="1">
      <c r="A36" s="79">
        <v>13</v>
      </c>
      <c r="B36" s="33" t="str">
        <f t="shared" si="7"/>
        <v>2.1.13</v>
      </c>
      <c r="C36" s="34" t="s">
        <v>53</v>
      </c>
      <c r="D36" s="35" t="s">
        <v>18</v>
      </c>
      <c r="E36" s="36">
        <v>91</v>
      </c>
      <c r="F36" s="36">
        <v>95.5</v>
      </c>
      <c r="G36" s="37" t="s">
        <v>41</v>
      </c>
      <c r="H36" s="40">
        <f t="shared" si="8"/>
        <v>4.5</v>
      </c>
      <c r="I36" s="55">
        <f t="shared" si="9"/>
        <v>8141089.2789231837</v>
      </c>
      <c r="J36" s="77">
        <v>36634901.755154327</v>
      </c>
      <c r="K36" s="59">
        <v>6</v>
      </c>
      <c r="L36" s="69">
        <f t="shared" si="10"/>
        <v>0</v>
      </c>
      <c r="M36" s="69">
        <f t="shared" si="10"/>
        <v>0</v>
      </c>
      <c r="N36" s="69">
        <f t="shared" si="10"/>
        <v>0</v>
      </c>
      <c r="O36" s="69">
        <f t="shared" si="10"/>
        <v>0</v>
      </c>
      <c r="P36" s="69">
        <f t="shared" si="10"/>
        <v>0</v>
      </c>
      <c r="Q36" s="69">
        <f t="shared" si="10"/>
        <v>36634901.755154327</v>
      </c>
      <c r="R36" s="69">
        <f t="shared" si="10"/>
        <v>0</v>
      </c>
      <c r="S36" s="69">
        <f t="shared" si="10"/>
        <v>0</v>
      </c>
      <c r="T36" s="69">
        <f t="shared" si="10"/>
        <v>0</v>
      </c>
      <c r="U36" s="69">
        <f t="shared" si="10"/>
        <v>0</v>
      </c>
      <c r="V36" s="69">
        <f t="shared" si="10"/>
        <v>0</v>
      </c>
      <c r="W36" s="69">
        <f t="shared" si="10"/>
        <v>0</v>
      </c>
      <c r="X36" s="69">
        <f t="shared" si="10"/>
        <v>0</v>
      </c>
      <c r="Y36" s="69">
        <f t="shared" si="10"/>
        <v>0</v>
      </c>
      <c r="Z36" s="69">
        <f t="shared" si="10"/>
        <v>0</v>
      </c>
      <c r="AA36" s="69">
        <f t="shared" si="10"/>
        <v>0</v>
      </c>
      <c r="AB36" s="69">
        <f t="shared" si="6"/>
        <v>0</v>
      </c>
      <c r="AC36" s="69">
        <f t="shared" si="6"/>
        <v>0</v>
      </c>
      <c r="AD36" s="69">
        <f t="shared" si="6"/>
        <v>0</v>
      </c>
      <c r="AE36" s="69">
        <f t="shared" si="6"/>
        <v>0</v>
      </c>
      <c r="AF36" s="69">
        <f t="shared" si="6"/>
        <v>0</v>
      </c>
      <c r="AG36" s="69">
        <f t="shared" si="6"/>
        <v>0</v>
      </c>
      <c r="AH36" s="69">
        <f t="shared" si="6"/>
        <v>0</v>
      </c>
      <c r="AI36" s="69">
        <f t="shared" si="6"/>
        <v>0</v>
      </c>
      <c r="AJ36" s="69">
        <f t="shared" si="6"/>
        <v>0</v>
      </c>
      <c r="AK36" s="69">
        <f t="shared" si="6"/>
        <v>0</v>
      </c>
      <c r="AL36" s="69">
        <f t="shared" si="6"/>
        <v>0</v>
      </c>
      <c r="AM36" s="69">
        <f t="shared" si="6"/>
        <v>0</v>
      </c>
      <c r="AN36" s="69">
        <f t="shared" si="6"/>
        <v>0</v>
      </c>
      <c r="AO36" s="70">
        <f t="shared" si="6"/>
        <v>0</v>
      </c>
    </row>
    <row r="37" spans="1:41" outlineLevel="1">
      <c r="A37" s="79">
        <v>14</v>
      </c>
      <c r="B37" s="33" t="str">
        <f t="shared" si="7"/>
        <v>2.1.14</v>
      </c>
      <c r="C37" s="34" t="s">
        <v>54</v>
      </c>
      <c r="D37" s="35" t="s">
        <v>18</v>
      </c>
      <c r="E37" s="36">
        <v>99.4</v>
      </c>
      <c r="F37" s="36">
        <v>104.4</v>
      </c>
      <c r="G37" s="37" t="s">
        <v>41</v>
      </c>
      <c r="H37" s="40">
        <f t="shared" si="8"/>
        <v>5</v>
      </c>
      <c r="I37" s="55">
        <f t="shared" si="9"/>
        <v>10979519.403063267</v>
      </c>
      <c r="J37" s="77">
        <v>54897597.015316337</v>
      </c>
      <c r="K37" s="59">
        <v>6</v>
      </c>
      <c r="L37" s="69">
        <f t="shared" si="10"/>
        <v>0</v>
      </c>
      <c r="M37" s="69">
        <f t="shared" si="10"/>
        <v>0</v>
      </c>
      <c r="N37" s="69">
        <f t="shared" si="10"/>
        <v>0</v>
      </c>
      <c r="O37" s="69">
        <f t="shared" si="10"/>
        <v>0</v>
      </c>
      <c r="P37" s="69">
        <f t="shared" si="10"/>
        <v>0</v>
      </c>
      <c r="Q37" s="69">
        <f t="shared" si="10"/>
        <v>54897597.015316337</v>
      </c>
      <c r="R37" s="69">
        <f t="shared" si="10"/>
        <v>0</v>
      </c>
      <c r="S37" s="69">
        <f t="shared" si="10"/>
        <v>0</v>
      </c>
      <c r="T37" s="69">
        <f t="shared" si="10"/>
        <v>0</v>
      </c>
      <c r="U37" s="69">
        <f t="shared" si="10"/>
        <v>0</v>
      </c>
      <c r="V37" s="69">
        <f t="shared" si="10"/>
        <v>0</v>
      </c>
      <c r="W37" s="69">
        <f t="shared" si="10"/>
        <v>0</v>
      </c>
      <c r="X37" s="69">
        <f t="shared" si="10"/>
        <v>0</v>
      </c>
      <c r="Y37" s="69">
        <f t="shared" si="10"/>
        <v>0</v>
      </c>
      <c r="Z37" s="69">
        <f t="shared" si="10"/>
        <v>0</v>
      </c>
      <c r="AA37" s="69">
        <f t="shared" si="10"/>
        <v>0</v>
      </c>
      <c r="AB37" s="69">
        <f t="shared" si="6"/>
        <v>0</v>
      </c>
      <c r="AC37" s="69">
        <f t="shared" si="6"/>
        <v>0</v>
      </c>
      <c r="AD37" s="69">
        <f t="shared" si="6"/>
        <v>0</v>
      </c>
      <c r="AE37" s="69">
        <f t="shared" si="6"/>
        <v>0</v>
      </c>
      <c r="AF37" s="69">
        <f t="shared" si="6"/>
        <v>0</v>
      </c>
      <c r="AG37" s="69">
        <f t="shared" si="6"/>
        <v>0</v>
      </c>
      <c r="AH37" s="69">
        <f t="shared" si="6"/>
        <v>0</v>
      </c>
      <c r="AI37" s="69">
        <f t="shared" si="6"/>
        <v>0</v>
      </c>
      <c r="AJ37" s="69">
        <f t="shared" si="6"/>
        <v>0</v>
      </c>
      <c r="AK37" s="69">
        <f t="shared" si="6"/>
        <v>0</v>
      </c>
      <c r="AL37" s="69">
        <f t="shared" si="6"/>
        <v>0</v>
      </c>
      <c r="AM37" s="69">
        <f t="shared" si="6"/>
        <v>0</v>
      </c>
      <c r="AN37" s="69">
        <f t="shared" si="6"/>
        <v>0</v>
      </c>
      <c r="AO37" s="70">
        <f t="shared" si="6"/>
        <v>0</v>
      </c>
    </row>
    <row r="38" spans="1:41" outlineLevel="1">
      <c r="A38" s="79">
        <v>15</v>
      </c>
      <c r="B38" s="33" t="str">
        <f t="shared" si="7"/>
        <v>2.1.15</v>
      </c>
      <c r="C38" s="34" t="s">
        <v>55</v>
      </c>
      <c r="D38" s="35" t="s">
        <v>18</v>
      </c>
      <c r="E38" s="36">
        <v>104.4</v>
      </c>
      <c r="F38" s="36">
        <v>108.5</v>
      </c>
      <c r="G38" s="37" t="s">
        <v>41</v>
      </c>
      <c r="H38" s="40">
        <f t="shared" si="8"/>
        <v>4.0999999999999943</v>
      </c>
      <c r="I38" s="55">
        <f t="shared" si="9"/>
        <v>8067378.8759672558</v>
      </c>
      <c r="J38" s="77">
        <v>33076253.391465701</v>
      </c>
      <c r="K38" s="59">
        <v>6</v>
      </c>
      <c r="L38" s="69">
        <f t="shared" si="10"/>
        <v>0</v>
      </c>
      <c r="M38" s="69">
        <f t="shared" si="10"/>
        <v>0</v>
      </c>
      <c r="N38" s="69">
        <f t="shared" si="10"/>
        <v>0</v>
      </c>
      <c r="O38" s="69">
        <f t="shared" si="10"/>
        <v>0</v>
      </c>
      <c r="P38" s="69">
        <f t="shared" si="10"/>
        <v>0</v>
      </c>
      <c r="Q38" s="69">
        <f t="shared" si="10"/>
        <v>33076253.391465701</v>
      </c>
      <c r="R38" s="69">
        <f t="shared" si="10"/>
        <v>0</v>
      </c>
      <c r="S38" s="69">
        <f t="shared" si="10"/>
        <v>0</v>
      </c>
      <c r="T38" s="69">
        <f t="shared" si="10"/>
        <v>0</v>
      </c>
      <c r="U38" s="69">
        <f t="shared" si="10"/>
        <v>0</v>
      </c>
      <c r="V38" s="69">
        <f t="shared" si="10"/>
        <v>0</v>
      </c>
      <c r="W38" s="69">
        <f t="shared" si="10"/>
        <v>0</v>
      </c>
      <c r="X38" s="69">
        <f t="shared" si="10"/>
        <v>0</v>
      </c>
      <c r="Y38" s="69">
        <f t="shared" si="10"/>
        <v>0</v>
      </c>
      <c r="Z38" s="69">
        <f t="shared" si="10"/>
        <v>0</v>
      </c>
      <c r="AA38" s="69">
        <f t="shared" si="10"/>
        <v>0</v>
      </c>
      <c r="AB38" s="69">
        <f t="shared" si="6"/>
        <v>0</v>
      </c>
      <c r="AC38" s="69">
        <f t="shared" si="6"/>
        <v>0</v>
      </c>
      <c r="AD38" s="69">
        <f t="shared" si="6"/>
        <v>0</v>
      </c>
      <c r="AE38" s="69">
        <f t="shared" si="6"/>
        <v>0</v>
      </c>
      <c r="AF38" s="69">
        <f t="shared" si="6"/>
        <v>0</v>
      </c>
      <c r="AG38" s="69">
        <f t="shared" si="6"/>
        <v>0</v>
      </c>
      <c r="AH38" s="69">
        <f t="shared" si="6"/>
        <v>0</v>
      </c>
      <c r="AI38" s="69">
        <f t="shared" si="6"/>
        <v>0</v>
      </c>
      <c r="AJ38" s="69">
        <f t="shared" si="6"/>
        <v>0</v>
      </c>
      <c r="AK38" s="69">
        <f t="shared" si="6"/>
        <v>0</v>
      </c>
      <c r="AL38" s="69">
        <f t="shared" si="6"/>
        <v>0</v>
      </c>
      <c r="AM38" s="69">
        <f t="shared" si="6"/>
        <v>0</v>
      </c>
      <c r="AN38" s="69">
        <f t="shared" si="6"/>
        <v>0</v>
      </c>
      <c r="AO38" s="70">
        <f t="shared" si="6"/>
        <v>0</v>
      </c>
    </row>
    <row r="39" spans="1:41">
      <c r="B39" s="27" t="s">
        <v>56</v>
      </c>
      <c r="C39" s="28" t="s">
        <v>57</v>
      </c>
      <c r="D39" s="29"/>
      <c r="E39" s="30"/>
      <c r="F39" s="30"/>
      <c r="G39" s="31"/>
      <c r="H39" s="31"/>
      <c r="I39" s="54"/>
      <c r="J39" s="32"/>
      <c r="K39" s="19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8"/>
    </row>
    <row r="40" spans="1:41" outlineLevel="1">
      <c r="B40" s="33" t="str">
        <f>B39&amp;"."&amp;3</f>
        <v>2.2.3</v>
      </c>
      <c r="C40" s="34" t="s" cm="1">
        <v>58</v>
      </c>
      <c r="D40" s="35" t="s">
        <v>18</v>
      </c>
      <c r="E40" s="36">
        <v>27.6</v>
      </c>
      <c r="F40" s="36">
        <v>29.1</v>
      </c>
      <c r="G40" s="37" t="s">
        <v>41</v>
      </c>
      <c r="H40" s="40">
        <f>F40-E40</f>
        <v>1.5</v>
      </c>
      <c r="I40" s="55">
        <f>J40/H40</f>
        <v>2436689.2585480507</v>
      </c>
      <c r="J40" s="78">
        <f>[3]MC_TRAVESSIAS!$L$40</f>
        <v>3655033.8878220762</v>
      </c>
      <c r="K40" s="39">
        <f>[3]MC_TRAVESSIAS!$L$43</f>
        <v>3</v>
      </c>
      <c r="L40" s="69">
        <f t="shared" ref="L40:U42" si="11">IF($K40=L$4,$J40,0)</f>
        <v>0</v>
      </c>
      <c r="M40" s="69">
        <f t="shared" si="11"/>
        <v>0</v>
      </c>
      <c r="N40" s="69">
        <f t="shared" si="11"/>
        <v>3655033.8878220762</v>
      </c>
      <c r="O40" s="69">
        <f t="shared" si="11"/>
        <v>0</v>
      </c>
      <c r="P40" s="69">
        <f t="shared" si="11"/>
        <v>0</v>
      </c>
      <c r="Q40" s="69">
        <f t="shared" si="11"/>
        <v>0</v>
      </c>
      <c r="R40" s="69">
        <f t="shared" si="11"/>
        <v>0</v>
      </c>
      <c r="S40" s="69">
        <f t="shared" si="11"/>
        <v>0</v>
      </c>
      <c r="T40" s="69">
        <f t="shared" si="11"/>
        <v>0</v>
      </c>
      <c r="U40" s="69">
        <f t="shared" si="11"/>
        <v>0</v>
      </c>
      <c r="V40" s="69">
        <f t="shared" ref="V40:AE42" si="12">IF($K40=V$4,$J40,0)</f>
        <v>0</v>
      </c>
      <c r="W40" s="69">
        <f t="shared" si="12"/>
        <v>0</v>
      </c>
      <c r="X40" s="69">
        <f t="shared" si="12"/>
        <v>0</v>
      </c>
      <c r="Y40" s="69">
        <f t="shared" si="12"/>
        <v>0</v>
      </c>
      <c r="Z40" s="69">
        <f t="shared" si="12"/>
        <v>0</v>
      </c>
      <c r="AA40" s="69">
        <f t="shared" si="12"/>
        <v>0</v>
      </c>
      <c r="AB40" s="69">
        <f t="shared" si="12"/>
        <v>0</v>
      </c>
      <c r="AC40" s="69">
        <f t="shared" si="12"/>
        <v>0</v>
      </c>
      <c r="AD40" s="69">
        <f t="shared" si="12"/>
        <v>0</v>
      </c>
      <c r="AE40" s="69">
        <f t="shared" si="12"/>
        <v>0</v>
      </c>
      <c r="AF40" s="69">
        <f t="shared" ref="AF40:AO42" si="13">IF($K40=AF$4,$J40,0)</f>
        <v>0</v>
      </c>
      <c r="AG40" s="69">
        <f t="shared" si="13"/>
        <v>0</v>
      </c>
      <c r="AH40" s="69">
        <f t="shared" si="13"/>
        <v>0</v>
      </c>
      <c r="AI40" s="69">
        <f t="shared" si="13"/>
        <v>0</v>
      </c>
      <c r="AJ40" s="69">
        <f t="shared" si="13"/>
        <v>0</v>
      </c>
      <c r="AK40" s="69">
        <f t="shared" si="13"/>
        <v>0</v>
      </c>
      <c r="AL40" s="69">
        <f t="shared" si="13"/>
        <v>0</v>
      </c>
      <c r="AM40" s="69">
        <f t="shared" si="13"/>
        <v>0</v>
      </c>
      <c r="AN40" s="69">
        <f t="shared" si="13"/>
        <v>0</v>
      </c>
      <c r="AO40" s="70">
        <f t="shared" si="13"/>
        <v>0</v>
      </c>
    </row>
    <row r="41" spans="1:41" outlineLevel="1">
      <c r="B41" s="33" t="str">
        <f>B39&amp;"."&amp;4</f>
        <v>2.2.4</v>
      </c>
      <c r="C41" s="34" t="s">
        <v>59</v>
      </c>
      <c r="D41" s="35" t="s">
        <v>18</v>
      </c>
      <c r="E41" s="36">
        <v>50.56</v>
      </c>
      <c r="F41" s="36">
        <v>55.4</v>
      </c>
      <c r="G41" s="37" t="s">
        <v>41</v>
      </c>
      <c r="H41" s="40">
        <f>F41-E41</f>
        <v>4.8399999999999963</v>
      </c>
      <c r="I41" s="55">
        <f>J41/H41</f>
        <v>28583548.010338515</v>
      </c>
      <c r="J41" s="78">
        <f>[3]MC_TRAVESSIAS!$M$40</f>
        <v>138344372.3700383</v>
      </c>
      <c r="K41" s="39">
        <f>[3]MC_TRAVESSIAS!$M$43</f>
        <v>4</v>
      </c>
      <c r="L41" s="69">
        <f t="shared" si="11"/>
        <v>0</v>
      </c>
      <c r="M41" s="69">
        <f t="shared" si="11"/>
        <v>0</v>
      </c>
      <c r="N41" s="69">
        <f t="shared" si="11"/>
        <v>0</v>
      </c>
      <c r="O41" s="69">
        <f t="shared" si="11"/>
        <v>138344372.3700383</v>
      </c>
      <c r="P41" s="69">
        <f t="shared" si="11"/>
        <v>0</v>
      </c>
      <c r="Q41" s="69">
        <f t="shared" si="11"/>
        <v>0</v>
      </c>
      <c r="R41" s="69">
        <f t="shared" si="11"/>
        <v>0</v>
      </c>
      <c r="S41" s="69">
        <f t="shared" si="11"/>
        <v>0</v>
      </c>
      <c r="T41" s="69">
        <f t="shared" si="11"/>
        <v>0</v>
      </c>
      <c r="U41" s="69">
        <f t="shared" si="11"/>
        <v>0</v>
      </c>
      <c r="V41" s="69">
        <f t="shared" si="12"/>
        <v>0</v>
      </c>
      <c r="W41" s="69">
        <f t="shared" si="12"/>
        <v>0</v>
      </c>
      <c r="X41" s="69">
        <f t="shared" si="12"/>
        <v>0</v>
      </c>
      <c r="Y41" s="69">
        <f t="shared" si="12"/>
        <v>0</v>
      </c>
      <c r="Z41" s="69">
        <f t="shared" si="12"/>
        <v>0</v>
      </c>
      <c r="AA41" s="69">
        <f t="shared" si="12"/>
        <v>0</v>
      </c>
      <c r="AB41" s="69">
        <f t="shared" si="12"/>
        <v>0</v>
      </c>
      <c r="AC41" s="69">
        <f t="shared" si="12"/>
        <v>0</v>
      </c>
      <c r="AD41" s="69">
        <f t="shared" si="12"/>
        <v>0</v>
      </c>
      <c r="AE41" s="69">
        <f t="shared" si="12"/>
        <v>0</v>
      </c>
      <c r="AF41" s="69">
        <f t="shared" si="13"/>
        <v>0</v>
      </c>
      <c r="AG41" s="69">
        <f t="shared" si="13"/>
        <v>0</v>
      </c>
      <c r="AH41" s="69">
        <f t="shared" si="13"/>
        <v>0</v>
      </c>
      <c r="AI41" s="69">
        <f t="shared" si="13"/>
        <v>0</v>
      </c>
      <c r="AJ41" s="69">
        <f t="shared" si="13"/>
        <v>0</v>
      </c>
      <c r="AK41" s="69">
        <f t="shared" si="13"/>
        <v>0</v>
      </c>
      <c r="AL41" s="69">
        <f t="shared" si="13"/>
        <v>0</v>
      </c>
      <c r="AM41" s="69">
        <f t="shared" si="13"/>
        <v>0</v>
      </c>
      <c r="AN41" s="69">
        <f t="shared" si="13"/>
        <v>0</v>
      </c>
      <c r="AO41" s="70">
        <f t="shared" si="13"/>
        <v>0</v>
      </c>
    </row>
    <row r="42" spans="1:41" outlineLevel="1">
      <c r="B42" s="33" t="str">
        <f>B39&amp;"."&amp;6</f>
        <v>2.2.6</v>
      </c>
      <c r="C42" s="34" t="s">
        <v>60</v>
      </c>
      <c r="D42" s="35" t="s">
        <v>18</v>
      </c>
      <c r="E42" s="36">
        <v>63</v>
      </c>
      <c r="F42" s="36">
        <v>65</v>
      </c>
      <c r="G42" s="37" t="s">
        <v>41</v>
      </c>
      <c r="H42" s="40">
        <f t="shared" ref="H42" si="14">F42-E42</f>
        <v>2</v>
      </c>
      <c r="I42" s="55">
        <f t="shared" ref="I42" si="15">J42/H42</f>
        <v>17154264.546023034</v>
      </c>
      <c r="J42" s="78">
        <f>[3]MC_TRAVESSIAS!$P$40</f>
        <v>34308529.092046067</v>
      </c>
      <c r="K42" s="39">
        <f>[3]MC_TRAVESSIAS!$P$43</f>
        <v>4</v>
      </c>
      <c r="L42" s="69">
        <f t="shared" si="11"/>
        <v>0</v>
      </c>
      <c r="M42" s="69">
        <f t="shared" si="11"/>
        <v>0</v>
      </c>
      <c r="N42" s="69">
        <f t="shared" si="11"/>
        <v>0</v>
      </c>
      <c r="O42" s="69">
        <f t="shared" si="11"/>
        <v>34308529.092046067</v>
      </c>
      <c r="P42" s="69">
        <f t="shared" si="11"/>
        <v>0</v>
      </c>
      <c r="Q42" s="69">
        <f t="shared" si="11"/>
        <v>0</v>
      </c>
      <c r="R42" s="69">
        <f t="shared" si="11"/>
        <v>0</v>
      </c>
      <c r="S42" s="69">
        <f t="shared" si="11"/>
        <v>0</v>
      </c>
      <c r="T42" s="69">
        <f t="shared" si="11"/>
        <v>0</v>
      </c>
      <c r="U42" s="69">
        <f t="shared" si="11"/>
        <v>0</v>
      </c>
      <c r="V42" s="69">
        <f t="shared" si="12"/>
        <v>0</v>
      </c>
      <c r="W42" s="69">
        <f t="shared" si="12"/>
        <v>0</v>
      </c>
      <c r="X42" s="69">
        <f t="shared" si="12"/>
        <v>0</v>
      </c>
      <c r="Y42" s="69">
        <f t="shared" si="12"/>
        <v>0</v>
      </c>
      <c r="Z42" s="69">
        <f t="shared" si="12"/>
        <v>0</v>
      </c>
      <c r="AA42" s="69">
        <f t="shared" si="12"/>
        <v>0</v>
      </c>
      <c r="AB42" s="69">
        <f t="shared" si="12"/>
        <v>0</v>
      </c>
      <c r="AC42" s="69">
        <f t="shared" si="12"/>
        <v>0</v>
      </c>
      <c r="AD42" s="69">
        <f t="shared" si="12"/>
        <v>0</v>
      </c>
      <c r="AE42" s="69">
        <f t="shared" si="12"/>
        <v>0</v>
      </c>
      <c r="AF42" s="69">
        <f t="shared" si="13"/>
        <v>0</v>
      </c>
      <c r="AG42" s="69">
        <f t="shared" si="13"/>
        <v>0</v>
      </c>
      <c r="AH42" s="69">
        <f t="shared" si="13"/>
        <v>0</v>
      </c>
      <c r="AI42" s="69">
        <f t="shared" si="13"/>
        <v>0</v>
      </c>
      <c r="AJ42" s="69">
        <f t="shared" si="13"/>
        <v>0</v>
      </c>
      <c r="AK42" s="69">
        <f t="shared" si="13"/>
        <v>0</v>
      </c>
      <c r="AL42" s="69">
        <f t="shared" si="13"/>
        <v>0</v>
      </c>
      <c r="AM42" s="69">
        <f t="shared" si="13"/>
        <v>0</v>
      </c>
      <c r="AN42" s="69">
        <f t="shared" si="13"/>
        <v>0</v>
      </c>
      <c r="AO42" s="70">
        <f t="shared" si="13"/>
        <v>0</v>
      </c>
    </row>
    <row r="43" spans="1:41" outlineLevel="1">
      <c r="B43" s="33" t="str">
        <f>B39&amp;"."&amp;1</f>
        <v>2.2.1</v>
      </c>
      <c r="C43" s="34" t="s">
        <v>61</v>
      </c>
      <c r="D43" s="35" t="s">
        <v>18</v>
      </c>
      <c r="E43" s="36">
        <v>72</v>
      </c>
      <c r="F43" s="36">
        <v>75.3</v>
      </c>
      <c r="G43" s="37" t="s">
        <v>41</v>
      </c>
      <c r="H43" s="40">
        <v>7.28</v>
      </c>
      <c r="I43" s="55">
        <f>J43/H43</f>
        <v>17574922.69977767</v>
      </c>
      <c r="J43" s="78">
        <f>[3]MC_TRAVESSIAS!$G$40</f>
        <v>127945437.25438143</v>
      </c>
      <c r="K43" s="39">
        <f>[3]MC_TRAVESSIAS!$G$43</f>
        <v>5</v>
      </c>
      <c r="L43" s="69">
        <f t="shared" si="5"/>
        <v>0</v>
      </c>
      <c r="M43" s="69">
        <f t="shared" si="5"/>
        <v>0</v>
      </c>
      <c r="N43" s="69">
        <f t="shared" si="5"/>
        <v>0</v>
      </c>
      <c r="O43" s="69">
        <f>J43/3</f>
        <v>42648479.084793814</v>
      </c>
      <c r="P43" s="69">
        <f>J43/3</f>
        <v>42648479.084793814</v>
      </c>
      <c r="Q43" s="69">
        <f>J43/3</f>
        <v>42648479.084793814</v>
      </c>
      <c r="R43" s="69">
        <f t="shared" si="5"/>
        <v>0</v>
      </c>
      <c r="S43" s="69">
        <f t="shared" si="5"/>
        <v>0</v>
      </c>
      <c r="T43" s="69">
        <f t="shared" si="5"/>
        <v>0</v>
      </c>
      <c r="U43" s="69">
        <f t="shared" si="5"/>
        <v>0</v>
      </c>
      <c r="V43" s="69">
        <f t="shared" si="5"/>
        <v>0</v>
      </c>
      <c r="W43" s="69">
        <f t="shared" si="5"/>
        <v>0</v>
      </c>
      <c r="X43" s="69">
        <f t="shared" si="5"/>
        <v>0</v>
      </c>
      <c r="Y43" s="69">
        <f t="shared" si="5"/>
        <v>0</v>
      </c>
      <c r="Z43" s="69">
        <f t="shared" si="5"/>
        <v>0</v>
      </c>
      <c r="AA43" s="69">
        <f t="shared" si="5"/>
        <v>0</v>
      </c>
      <c r="AB43" s="69">
        <f t="shared" si="6"/>
        <v>0</v>
      </c>
      <c r="AC43" s="69">
        <f t="shared" si="6"/>
        <v>0</v>
      </c>
      <c r="AD43" s="69">
        <f t="shared" si="6"/>
        <v>0</v>
      </c>
      <c r="AE43" s="69">
        <f t="shared" si="6"/>
        <v>0</v>
      </c>
      <c r="AF43" s="69">
        <f t="shared" si="6"/>
        <v>0</v>
      </c>
      <c r="AG43" s="69">
        <f t="shared" si="6"/>
        <v>0</v>
      </c>
      <c r="AH43" s="69">
        <f t="shared" si="6"/>
        <v>0</v>
      </c>
      <c r="AI43" s="69">
        <f t="shared" si="6"/>
        <v>0</v>
      </c>
      <c r="AJ43" s="69">
        <f t="shared" si="6"/>
        <v>0</v>
      </c>
      <c r="AK43" s="69">
        <f t="shared" si="6"/>
        <v>0</v>
      </c>
      <c r="AL43" s="69">
        <f t="shared" si="6"/>
        <v>0</v>
      </c>
      <c r="AM43" s="69">
        <f t="shared" si="6"/>
        <v>0</v>
      </c>
      <c r="AN43" s="69">
        <f t="shared" si="6"/>
        <v>0</v>
      </c>
      <c r="AO43" s="70">
        <f t="shared" si="6"/>
        <v>0</v>
      </c>
    </row>
    <row r="44" spans="1:41" outlineLevel="1">
      <c r="B44" s="33" t="str">
        <f>B39&amp;"."&amp;5</f>
        <v>2.2.5</v>
      </c>
      <c r="C44" s="34" t="s">
        <v>62</v>
      </c>
      <c r="D44" s="35" t="s">
        <v>18</v>
      </c>
      <c r="E44" s="36">
        <v>95.5</v>
      </c>
      <c r="F44" s="36">
        <v>99.4</v>
      </c>
      <c r="G44" s="37" t="s">
        <v>41</v>
      </c>
      <c r="H44" s="40">
        <f t="shared" ref="H44" si="16">F44-E44</f>
        <v>3.9000000000000057</v>
      </c>
      <c r="I44" s="55">
        <f>J44/H44</f>
        <v>23711958.10487546</v>
      </c>
      <c r="J44" s="78">
        <f>[3]MC_TRAVESSIAS!$N$40</f>
        <v>92476636.609014437</v>
      </c>
      <c r="K44" s="39">
        <f>[3]MC_TRAVESSIAS!$N$43</f>
        <v>6</v>
      </c>
      <c r="L44" s="69">
        <f t="shared" ref="L44:AO44" si="17">IF($K44=L$4,$J44,0)</f>
        <v>0</v>
      </c>
      <c r="M44" s="69">
        <f t="shared" si="17"/>
        <v>0</v>
      </c>
      <c r="N44" s="69">
        <f t="shared" si="17"/>
        <v>0</v>
      </c>
      <c r="O44" s="69">
        <f t="shared" si="17"/>
        <v>0</v>
      </c>
      <c r="P44" s="69">
        <f t="shared" si="17"/>
        <v>0</v>
      </c>
      <c r="Q44" s="69">
        <f t="shared" si="17"/>
        <v>92476636.609014437</v>
      </c>
      <c r="R44" s="69">
        <f t="shared" si="17"/>
        <v>0</v>
      </c>
      <c r="S44" s="69">
        <f t="shared" si="17"/>
        <v>0</v>
      </c>
      <c r="T44" s="69">
        <f t="shared" si="17"/>
        <v>0</v>
      </c>
      <c r="U44" s="69">
        <f t="shared" si="17"/>
        <v>0</v>
      </c>
      <c r="V44" s="69">
        <f t="shared" si="17"/>
        <v>0</v>
      </c>
      <c r="W44" s="69">
        <f t="shared" si="17"/>
        <v>0</v>
      </c>
      <c r="X44" s="69">
        <f t="shared" si="17"/>
        <v>0</v>
      </c>
      <c r="Y44" s="69">
        <f t="shared" si="17"/>
        <v>0</v>
      </c>
      <c r="Z44" s="69">
        <f t="shared" si="17"/>
        <v>0</v>
      </c>
      <c r="AA44" s="69">
        <f t="shared" si="17"/>
        <v>0</v>
      </c>
      <c r="AB44" s="69">
        <f t="shared" si="17"/>
        <v>0</v>
      </c>
      <c r="AC44" s="69">
        <f t="shared" si="17"/>
        <v>0</v>
      </c>
      <c r="AD44" s="69">
        <f t="shared" si="17"/>
        <v>0</v>
      </c>
      <c r="AE44" s="69">
        <f t="shared" si="17"/>
        <v>0</v>
      </c>
      <c r="AF44" s="69">
        <f t="shared" si="17"/>
        <v>0</v>
      </c>
      <c r="AG44" s="69">
        <f t="shared" si="17"/>
        <v>0</v>
      </c>
      <c r="AH44" s="69">
        <f t="shared" si="17"/>
        <v>0</v>
      </c>
      <c r="AI44" s="69">
        <f t="shared" si="17"/>
        <v>0</v>
      </c>
      <c r="AJ44" s="69">
        <f t="shared" si="17"/>
        <v>0</v>
      </c>
      <c r="AK44" s="69">
        <f t="shared" si="17"/>
        <v>0</v>
      </c>
      <c r="AL44" s="69">
        <f t="shared" si="17"/>
        <v>0</v>
      </c>
      <c r="AM44" s="69">
        <f t="shared" si="17"/>
        <v>0</v>
      </c>
      <c r="AN44" s="69">
        <f t="shared" si="17"/>
        <v>0</v>
      </c>
      <c r="AO44" s="70">
        <f t="shared" si="17"/>
        <v>0</v>
      </c>
    </row>
    <row r="45" spans="1:41" outlineLevel="1">
      <c r="B45" s="33" t="str">
        <f>B39&amp;"."&amp;2</f>
        <v>2.2.2</v>
      </c>
      <c r="C45" s="34" t="s">
        <v>63</v>
      </c>
      <c r="D45" s="35" t="s">
        <v>18</v>
      </c>
      <c r="E45" s="36">
        <v>108.5</v>
      </c>
      <c r="F45" s="36">
        <v>111</v>
      </c>
      <c r="G45" s="37" t="s">
        <v>41</v>
      </c>
      <c r="H45" s="40">
        <f t="shared" ref="H45" si="18">F45-E45</f>
        <v>2.5</v>
      </c>
      <c r="I45" s="55">
        <f t="shared" ref="I45" si="19">J45/H45</f>
        <v>16877820.283199698</v>
      </c>
      <c r="J45" s="78">
        <f>[3]MC_TRAVESSIAS!$H$40</f>
        <v>42194550.707999244</v>
      </c>
      <c r="K45" s="39">
        <f>[3]MC_TRAVESSIAS!$H$43</f>
        <v>6</v>
      </c>
      <c r="L45" s="69">
        <f t="shared" si="5"/>
        <v>0</v>
      </c>
      <c r="M45" s="69">
        <f t="shared" si="5"/>
        <v>0</v>
      </c>
      <c r="N45" s="69">
        <f t="shared" si="5"/>
        <v>0</v>
      </c>
      <c r="O45" s="69">
        <f t="shared" si="5"/>
        <v>0</v>
      </c>
      <c r="P45" s="69">
        <f t="shared" si="5"/>
        <v>0</v>
      </c>
      <c r="Q45" s="69">
        <f t="shared" si="5"/>
        <v>42194550.707999244</v>
      </c>
      <c r="R45" s="69">
        <f t="shared" si="5"/>
        <v>0</v>
      </c>
      <c r="S45" s="69">
        <f t="shared" si="5"/>
        <v>0</v>
      </c>
      <c r="T45" s="69">
        <f t="shared" si="5"/>
        <v>0</v>
      </c>
      <c r="U45" s="69">
        <f t="shared" si="5"/>
        <v>0</v>
      </c>
      <c r="V45" s="69">
        <f t="shared" si="5"/>
        <v>0</v>
      </c>
      <c r="W45" s="69">
        <f t="shared" si="5"/>
        <v>0</v>
      </c>
      <c r="X45" s="69">
        <f t="shared" si="5"/>
        <v>0</v>
      </c>
      <c r="Y45" s="69">
        <f t="shared" si="5"/>
        <v>0</v>
      </c>
      <c r="Z45" s="69">
        <f t="shared" si="5"/>
        <v>0</v>
      </c>
      <c r="AA45" s="69">
        <f t="shared" si="5"/>
        <v>0</v>
      </c>
      <c r="AB45" s="69">
        <f t="shared" si="6"/>
        <v>0</v>
      </c>
      <c r="AC45" s="69">
        <f t="shared" si="6"/>
        <v>0</v>
      </c>
      <c r="AD45" s="69">
        <f t="shared" si="6"/>
        <v>0</v>
      </c>
      <c r="AE45" s="69">
        <f t="shared" si="6"/>
        <v>0</v>
      </c>
      <c r="AF45" s="69">
        <f t="shared" si="6"/>
        <v>0</v>
      </c>
      <c r="AG45" s="69">
        <f t="shared" si="6"/>
        <v>0</v>
      </c>
      <c r="AH45" s="69">
        <f t="shared" si="6"/>
        <v>0</v>
      </c>
      <c r="AI45" s="69">
        <f t="shared" si="6"/>
        <v>0</v>
      </c>
      <c r="AJ45" s="69">
        <f t="shared" si="6"/>
        <v>0</v>
      </c>
      <c r="AK45" s="69">
        <f t="shared" si="6"/>
        <v>0</v>
      </c>
      <c r="AL45" s="69">
        <f t="shared" si="6"/>
        <v>0</v>
      </c>
      <c r="AM45" s="69">
        <f t="shared" si="6"/>
        <v>0</v>
      </c>
      <c r="AN45" s="69">
        <f t="shared" si="6"/>
        <v>0</v>
      </c>
      <c r="AO45" s="70">
        <f t="shared" si="6"/>
        <v>0</v>
      </c>
    </row>
    <row r="46" spans="1:41">
      <c r="B46" s="27" t="s">
        <v>64</v>
      </c>
      <c r="C46" s="28" t="s">
        <v>65</v>
      </c>
      <c r="D46" s="29"/>
      <c r="E46" s="30"/>
      <c r="F46" s="30"/>
      <c r="G46" s="31"/>
      <c r="H46" s="31"/>
      <c r="I46" s="54"/>
      <c r="J46" s="32"/>
      <c r="K46" s="19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8"/>
    </row>
    <row r="47" spans="1:41" outlineLevel="1">
      <c r="A47" s="79">
        <v>1</v>
      </c>
      <c r="B47" s="33" t="str">
        <f>$B$46&amp;"."&amp;A47</f>
        <v>2.3.1</v>
      </c>
      <c r="C47" s="34" t="s">
        <v>66</v>
      </c>
      <c r="D47" s="35" t="s">
        <v>21</v>
      </c>
      <c r="E47" s="36">
        <v>1.5409999999999999</v>
      </c>
      <c r="F47" s="36">
        <v>2.42</v>
      </c>
      <c r="G47" s="37" t="s">
        <v>41</v>
      </c>
      <c r="H47" s="40">
        <f t="shared" ref="H47:H55" si="20">F47-E47</f>
        <v>0.879</v>
      </c>
      <c r="I47" s="55">
        <f t="shared" ref="I47:I66" si="21">J47/H47</f>
        <v>5354969.3304750742</v>
      </c>
      <c r="J47" s="78">
        <f>'[4]MC_3ª Faixa'!$J$40</f>
        <v>4707018.0414875904</v>
      </c>
      <c r="K47" s="39">
        <f>'[4]MC_3ª Faixa'!$J$43</f>
        <v>6</v>
      </c>
      <c r="L47" s="69">
        <f t="shared" ref="L47:AA72" si="22">IF($K47=L$4,$J47,0)</f>
        <v>0</v>
      </c>
      <c r="M47" s="69">
        <f t="shared" si="22"/>
        <v>0</v>
      </c>
      <c r="N47" s="69">
        <f t="shared" si="22"/>
        <v>0</v>
      </c>
      <c r="O47" s="69">
        <f t="shared" si="22"/>
        <v>0</v>
      </c>
      <c r="P47" s="69">
        <f t="shared" si="22"/>
        <v>0</v>
      </c>
      <c r="Q47" s="69">
        <f t="shared" si="22"/>
        <v>4707018.0414875904</v>
      </c>
      <c r="R47" s="69">
        <f t="shared" si="22"/>
        <v>0</v>
      </c>
      <c r="S47" s="69">
        <f t="shared" si="22"/>
        <v>0</v>
      </c>
      <c r="T47" s="69">
        <f t="shared" si="22"/>
        <v>0</v>
      </c>
      <c r="U47" s="69">
        <f t="shared" si="22"/>
        <v>0</v>
      </c>
      <c r="V47" s="69">
        <f t="shared" si="22"/>
        <v>0</v>
      </c>
      <c r="W47" s="69">
        <f t="shared" si="22"/>
        <v>0</v>
      </c>
      <c r="X47" s="69">
        <f t="shared" si="22"/>
        <v>0</v>
      </c>
      <c r="Y47" s="69">
        <f t="shared" si="22"/>
        <v>0</v>
      </c>
      <c r="Z47" s="69">
        <f t="shared" si="22"/>
        <v>0</v>
      </c>
      <c r="AA47" s="69">
        <f t="shared" si="22"/>
        <v>0</v>
      </c>
      <c r="AB47" s="69">
        <f t="shared" ref="AB47:AO72" si="23">IF($K47=AB$4,$J47,0)</f>
        <v>0</v>
      </c>
      <c r="AC47" s="69">
        <f t="shared" si="23"/>
        <v>0</v>
      </c>
      <c r="AD47" s="69">
        <f t="shared" si="23"/>
        <v>0</v>
      </c>
      <c r="AE47" s="69">
        <f t="shared" si="23"/>
        <v>0</v>
      </c>
      <c r="AF47" s="69">
        <f t="shared" si="23"/>
        <v>0</v>
      </c>
      <c r="AG47" s="69">
        <f t="shared" si="23"/>
        <v>0</v>
      </c>
      <c r="AH47" s="69">
        <f t="shared" si="23"/>
        <v>0</v>
      </c>
      <c r="AI47" s="69">
        <f t="shared" si="23"/>
        <v>0</v>
      </c>
      <c r="AJ47" s="69">
        <f t="shared" si="23"/>
        <v>0</v>
      </c>
      <c r="AK47" s="69">
        <f t="shared" si="23"/>
        <v>0</v>
      </c>
      <c r="AL47" s="69">
        <f t="shared" si="23"/>
        <v>0</v>
      </c>
      <c r="AM47" s="69">
        <f t="shared" si="23"/>
        <v>0</v>
      </c>
      <c r="AN47" s="69">
        <f t="shared" si="23"/>
        <v>0</v>
      </c>
      <c r="AO47" s="70">
        <f t="shared" si="23"/>
        <v>0</v>
      </c>
    </row>
    <row r="48" spans="1:41" outlineLevel="1">
      <c r="A48" s="79">
        <f>A47+1</f>
        <v>2</v>
      </c>
      <c r="B48" s="33" t="str">
        <f t="shared" ref="B48:B63" si="24">$B$46&amp;"."&amp;A48</f>
        <v>2.3.2</v>
      </c>
      <c r="C48" s="34" t="s">
        <v>67</v>
      </c>
      <c r="D48" s="35" t="s">
        <v>21</v>
      </c>
      <c r="E48" s="36">
        <v>9.7200000000000006</v>
      </c>
      <c r="F48" s="36">
        <v>12.09</v>
      </c>
      <c r="G48" s="37" t="s">
        <v>41</v>
      </c>
      <c r="H48" s="40">
        <f t="shared" si="20"/>
        <v>2.3699999999999992</v>
      </c>
      <c r="I48" s="55">
        <f t="shared" si="21"/>
        <v>5223539.0941161728</v>
      </c>
      <c r="J48" s="78" cm="1">
        <f t="array" ref="J48:J62">TRANSPOSE('[4]MC_3ª Faixa'!$L$40:$Z$40)</f>
        <v>12379787.653055325</v>
      </c>
      <c r="K48" s="39" cm="1">
        <f t="array" ref="K48:K62">TRANSPOSE('[4]MC_3ª Faixa'!$L$43:$Z$43)</f>
        <v>6</v>
      </c>
      <c r="L48" s="69">
        <f t="shared" si="22"/>
        <v>0</v>
      </c>
      <c r="M48" s="69">
        <f t="shared" si="22"/>
        <v>0</v>
      </c>
      <c r="N48" s="69">
        <f t="shared" si="22"/>
        <v>0</v>
      </c>
      <c r="O48" s="69">
        <f t="shared" si="22"/>
        <v>0</v>
      </c>
      <c r="P48" s="69">
        <f t="shared" si="22"/>
        <v>0</v>
      </c>
      <c r="Q48" s="69">
        <f t="shared" si="22"/>
        <v>12379787.653055325</v>
      </c>
      <c r="R48" s="69">
        <f t="shared" si="22"/>
        <v>0</v>
      </c>
      <c r="S48" s="69">
        <f t="shared" si="22"/>
        <v>0</v>
      </c>
      <c r="T48" s="69">
        <f t="shared" si="22"/>
        <v>0</v>
      </c>
      <c r="U48" s="69">
        <f t="shared" si="22"/>
        <v>0</v>
      </c>
      <c r="V48" s="69">
        <f t="shared" si="22"/>
        <v>0</v>
      </c>
      <c r="W48" s="69">
        <f t="shared" si="22"/>
        <v>0</v>
      </c>
      <c r="X48" s="69">
        <f t="shared" si="22"/>
        <v>0</v>
      </c>
      <c r="Y48" s="69">
        <f t="shared" si="22"/>
        <v>0</v>
      </c>
      <c r="Z48" s="69">
        <f t="shared" si="22"/>
        <v>0</v>
      </c>
      <c r="AA48" s="69">
        <f t="shared" si="22"/>
        <v>0</v>
      </c>
      <c r="AB48" s="69">
        <f t="shared" si="23"/>
        <v>0</v>
      </c>
      <c r="AC48" s="69">
        <f t="shared" si="23"/>
        <v>0</v>
      </c>
      <c r="AD48" s="69">
        <f t="shared" si="23"/>
        <v>0</v>
      </c>
      <c r="AE48" s="69">
        <f t="shared" si="23"/>
        <v>0</v>
      </c>
      <c r="AF48" s="69">
        <f t="shared" si="23"/>
        <v>0</v>
      </c>
      <c r="AG48" s="69">
        <f t="shared" si="23"/>
        <v>0</v>
      </c>
      <c r="AH48" s="69">
        <f t="shared" si="23"/>
        <v>0</v>
      </c>
      <c r="AI48" s="69">
        <f t="shared" si="23"/>
        <v>0</v>
      </c>
      <c r="AJ48" s="69">
        <f t="shared" si="23"/>
        <v>0</v>
      </c>
      <c r="AK48" s="69">
        <f t="shared" si="23"/>
        <v>0</v>
      </c>
      <c r="AL48" s="69">
        <f t="shared" si="23"/>
        <v>0</v>
      </c>
      <c r="AM48" s="69">
        <f t="shared" si="23"/>
        <v>0</v>
      </c>
      <c r="AN48" s="69">
        <f t="shared" si="23"/>
        <v>0</v>
      </c>
      <c r="AO48" s="70">
        <f t="shared" si="23"/>
        <v>0</v>
      </c>
    </row>
    <row r="49" spans="1:41" outlineLevel="1">
      <c r="A49" s="79">
        <f t="shared" ref="A49:A66" si="25">A48+1</f>
        <v>3</v>
      </c>
      <c r="B49" s="33" t="str">
        <f t="shared" si="24"/>
        <v>2.3.3</v>
      </c>
      <c r="C49" s="34" t="s">
        <v>68</v>
      </c>
      <c r="D49" s="35" t="s">
        <v>21</v>
      </c>
      <c r="E49" s="36">
        <v>16.145</v>
      </c>
      <c r="F49" s="36">
        <v>19.937000000000001</v>
      </c>
      <c r="G49" s="37" t="s">
        <v>41</v>
      </c>
      <c r="H49" s="40">
        <f t="shared" si="20"/>
        <v>3.7920000000000016</v>
      </c>
      <c r="I49" s="55">
        <f t="shared" si="21"/>
        <v>5862804.7495229961</v>
      </c>
      <c r="J49" s="78">
        <v>22231755.610191211</v>
      </c>
      <c r="K49" s="39">
        <v>6</v>
      </c>
      <c r="L49" s="69">
        <f t="shared" si="22"/>
        <v>0</v>
      </c>
      <c r="M49" s="69">
        <f t="shared" si="22"/>
        <v>0</v>
      </c>
      <c r="N49" s="69">
        <f t="shared" si="22"/>
        <v>0</v>
      </c>
      <c r="O49" s="69">
        <f t="shared" si="22"/>
        <v>0</v>
      </c>
      <c r="P49" s="69">
        <f t="shared" si="22"/>
        <v>0</v>
      </c>
      <c r="Q49" s="69">
        <f t="shared" si="22"/>
        <v>22231755.610191211</v>
      </c>
      <c r="R49" s="69">
        <f t="shared" si="22"/>
        <v>0</v>
      </c>
      <c r="S49" s="69">
        <f t="shared" si="22"/>
        <v>0</v>
      </c>
      <c r="T49" s="69">
        <f t="shared" si="22"/>
        <v>0</v>
      </c>
      <c r="U49" s="69">
        <f t="shared" si="22"/>
        <v>0</v>
      </c>
      <c r="V49" s="69">
        <f t="shared" si="22"/>
        <v>0</v>
      </c>
      <c r="W49" s="69">
        <f t="shared" si="22"/>
        <v>0</v>
      </c>
      <c r="X49" s="69">
        <f t="shared" si="22"/>
        <v>0</v>
      </c>
      <c r="Y49" s="69">
        <f t="shared" si="22"/>
        <v>0</v>
      </c>
      <c r="Z49" s="69">
        <f t="shared" si="22"/>
        <v>0</v>
      </c>
      <c r="AA49" s="69">
        <f t="shared" si="22"/>
        <v>0</v>
      </c>
      <c r="AB49" s="69">
        <f t="shared" si="23"/>
        <v>0</v>
      </c>
      <c r="AC49" s="69">
        <f t="shared" si="23"/>
        <v>0</v>
      </c>
      <c r="AD49" s="69">
        <f t="shared" si="23"/>
        <v>0</v>
      </c>
      <c r="AE49" s="69">
        <f t="shared" si="23"/>
        <v>0</v>
      </c>
      <c r="AF49" s="69">
        <f t="shared" si="23"/>
        <v>0</v>
      </c>
      <c r="AG49" s="69">
        <f t="shared" si="23"/>
        <v>0</v>
      </c>
      <c r="AH49" s="69">
        <f t="shared" si="23"/>
        <v>0</v>
      </c>
      <c r="AI49" s="69">
        <f t="shared" si="23"/>
        <v>0</v>
      </c>
      <c r="AJ49" s="69">
        <f t="shared" si="23"/>
        <v>0</v>
      </c>
      <c r="AK49" s="69">
        <f t="shared" si="23"/>
        <v>0</v>
      </c>
      <c r="AL49" s="69">
        <f t="shared" si="23"/>
        <v>0</v>
      </c>
      <c r="AM49" s="69">
        <f t="shared" si="23"/>
        <v>0</v>
      </c>
      <c r="AN49" s="69">
        <f t="shared" si="23"/>
        <v>0</v>
      </c>
      <c r="AO49" s="70">
        <f t="shared" si="23"/>
        <v>0</v>
      </c>
    </row>
    <row r="50" spans="1:41" outlineLevel="1">
      <c r="A50" s="79">
        <f t="shared" si="25"/>
        <v>4</v>
      </c>
      <c r="B50" s="33" t="str">
        <f t="shared" si="24"/>
        <v>2.3.4</v>
      </c>
      <c r="C50" s="34" t="s">
        <v>69</v>
      </c>
      <c r="D50" s="35" t="s">
        <v>21</v>
      </c>
      <c r="E50" s="36">
        <v>19.937000000000001</v>
      </c>
      <c r="F50" s="36">
        <v>21.155000000000001</v>
      </c>
      <c r="G50" s="37" t="s">
        <v>41</v>
      </c>
      <c r="H50" s="40">
        <f t="shared" si="20"/>
        <v>1.218</v>
      </c>
      <c r="I50" s="55">
        <f t="shared" si="21"/>
        <v>5494861.3795944983</v>
      </c>
      <c r="J50" s="78">
        <v>6692741.1603460992</v>
      </c>
      <c r="K50" s="39">
        <v>6</v>
      </c>
      <c r="L50" s="69">
        <f t="shared" si="22"/>
        <v>0</v>
      </c>
      <c r="M50" s="69">
        <f t="shared" si="22"/>
        <v>0</v>
      </c>
      <c r="N50" s="69">
        <f t="shared" si="22"/>
        <v>0</v>
      </c>
      <c r="O50" s="69">
        <f t="shared" si="22"/>
        <v>0</v>
      </c>
      <c r="P50" s="69">
        <f t="shared" si="22"/>
        <v>0</v>
      </c>
      <c r="Q50" s="69">
        <f t="shared" si="22"/>
        <v>6692741.1603460992</v>
      </c>
      <c r="R50" s="69">
        <f t="shared" si="22"/>
        <v>0</v>
      </c>
      <c r="S50" s="69">
        <f t="shared" si="22"/>
        <v>0</v>
      </c>
      <c r="T50" s="69">
        <f t="shared" si="22"/>
        <v>0</v>
      </c>
      <c r="U50" s="69">
        <f t="shared" si="22"/>
        <v>0</v>
      </c>
      <c r="V50" s="69">
        <f t="shared" si="22"/>
        <v>0</v>
      </c>
      <c r="W50" s="69">
        <f t="shared" si="22"/>
        <v>0</v>
      </c>
      <c r="X50" s="69">
        <f t="shared" si="22"/>
        <v>0</v>
      </c>
      <c r="Y50" s="69">
        <f t="shared" si="22"/>
        <v>0</v>
      </c>
      <c r="Z50" s="69">
        <f t="shared" si="22"/>
        <v>0</v>
      </c>
      <c r="AA50" s="69">
        <f t="shared" si="22"/>
        <v>0</v>
      </c>
      <c r="AB50" s="69">
        <f t="shared" si="23"/>
        <v>0</v>
      </c>
      <c r="AC50" s="69">
        <f t="shared" si="23"/>
        <v>0</v>
      </c>
      <c r="AD50" s="69">
        <f t="shared" si="23"/>
        <v>0</v>
      </c>
      <c r="AE50" s="69">
        <f t="shared" si="23"/>
        <v>0</v>
      </c>
      <c r="AF50" s="69">
        <f t="shared" si="23"/>
        <v>0</v>
      </c>
      <c r="AG50" s="69">
        <f t="shared" si="23"/>
        <v>0</v>
      </c>
      <c r="AH50" s="69">
        <f t="shared" si="23"/>
        <v>0</v>
      </c>
      <c r="AI50" s="69">
        <f t="shared" si="23"/>
        <v>0</v>
      </c>
      <c r="AJ50" s="69">
        <f t="shared" si="23"/>
        <v>0</v>
      </c>
      <c r="AK50" s="69">
        <f t="shared" si="23"/>
        <v>0</v>
      </c>
      <c r="AL50" s="69">
        <f t="shared" si="23"/>
        <v>0</v>
      </c>
      <c r="AM50" s="69">
        <f t="shared" si="23"/>
        <v>0</v>
      </c>
      <c r="AN50" s="69">
        <f t="shared" si="23"/>
        <v>0</v>
      </c>
      <c r="AO50" s="70">
        <f t="shared" si="23"/>
        <v>0</v>
      </c>
    </row>
    <row r="51" spans="1:41" outlineLevel="1">
      <c r="A51" s="79">
        <f t="shared" si="25"/>
        <v>5</v>
      </c>
      <c r="B51" s="33" t="str">
        <f t="shared" si="24"/>
        <v>2.3.5</v>
      </c>
      <c r="C51" s="34" t="s">
        <v>70</v>
      </c>
      <c r="D51" s="35" t="s">
        <v>21</v>
      </c>
      <c r="E51" s="36">
        <v>25.5</v>
      </c>
      <c r="F51" s="36">
        <v>26.57</v>
      </c>
      <c r="G51" s="37" t="s">
        <v>41</v>
      </c>
      <c r="H51" s="40">
        <f t="shared" si="20"/>
        <v>1.0700000000000003</v>
      </c>
      <c r="I51" s="55">
        <f t="shared" si="21"/>
        <v>6029456.9540220508</v>
      </c>
      <c r="J51" s="78">
        <v>6451518.9408035958</v>
      </c>
      <c r="K51" s="39">
        <v>5</v>
      </c>
      <c r="L51" s="69">
        <f t="shared" si="22"/>
        <v>0</v>
      </c>
      <c r="M51" s="69">
        <f t="shared" si="22"/>
        <v>0</v>
      </c>
      <c r="N51" s="69">
        <f t="shared" si="22"/>
        <v>0</v>
      </c>
      <c r="O51" s="69">
        <f t="shared" si="22"/>
        <v>0</v>
      </c>
      <c r="P51" s="69">
        <f t="shared" si="22"/>
        <v>6451518.9408035958</v>
      </c>
      <c r="Q51" s="69">
        <f t="shared" si="22"/>
        <v>0</v>
      </c>
      <c r="R51" s="69">
        <f t="shared" si="22"/>
        <v>0</v>
      </c>
      <c r="S51" s="69">
        <f t="shared" si="22"/>
        <v>0</v>
      </c>
      <c r="T51" s="69">
        <f t="shared" si="22"/>
        <v>0</v>
      </c>
      <c r="U51" s="69">
        <f t="shared" si="22"/>
        <v>0</v>
      </c>
      <c r="V51" s="69">
        <f t="shared" si="22"/>
        <v>0</v>
      </c>
      <c r="W51" s="69">
        <f t="shared" si="22"/>
        <v>0</v>
      </c>
      <c r="X51" s="69">
        <f t="shared" si="22"/>
        <v>0</v>
      </c>
      <c r="Y51" s="69">
        <f t="shared" si="22"/>
        <v>0</v>
      </c>
      <c r="Z51" s="69">
        <f t="shared" si="22"/>
        <v>0</v>
      </c>
      <c r="AA51" s="69">
        <f t="shared" si="22"/>
        <v>0</v>
      </c>
      <c r="AB51" s="69">
        <f t="shared" si="23"/>
        <v>0</v>
      </c>
      <c r="AC51" s="69">
        <f t="shared" si="23"/>
        <v>0</v>
      </c>
      <c r="AD51" s="69">
        <f t="shared" si="23"/>
        <v>0</v>
      </c>
      <c r="AE51" s="69">
        <f t="shared" si="23"/>
        <v>0</v>
      </c>
      <c r="AF51" s="69">
        <f t="shared" si="23"/>
        <v>0</v>
      </c>
      <c r="AG51" s="69">
        <f t="shared" si="23"/>
        <v>0</v>
      </c>
      <c r="AH51" s="69">
        <f t="shared" si="23"/>
        <v>0</v>
      </c>
      <c r="AI51" s="69">
        <f t="shared" si="23"/>
        <v>0</v>
      </c>
      <c r="AJ51" s="69">
        <f t="shared" si="23"/>
        <v>0</v>
      </c>
      <c r="AK51" s="69">
        <f t="shared" si="23"/>
        <v>0</v>
      </c>
      <c r="AL51" s="69">
        <f t="shared" si="23"/>
        <v>0</v>
      </c>
      <c r="AM51" s="69">
        <f t="shared" si="23"/>
        <v>0</v>
      </c>
      <c r="AN51" s="69">
        <f t="shared" si="23"/>
        <v>0</v>
      </c>
      <c r="AO51" s="70">
        <f t="shared" si="23"/>
        <v>0</v>
      </c>
    </row>
    <row r="52" spans="1:41" outlineLevel="1">
      <c r="A52" s="79">
        <f t="shared" si="25"/>
        <v>6</v>
      </c>
      <c r="B52" s="33" t="str">
        <f t="shared" si="24"/>
        <v>2.3.6</v>
      </c>
      <c r="C52" s="34" t="s">
        <v>71</v>
      </c>
      <c r="D52" s="35" t="s">
        <v>21</v>
      </c>
      <c r="E52" s="36">
        <v>26.08</v>
      </c>
      <c r="F52" s="36">
        <v>27.042999999999999</v>
      </c>
      <c r="G52" s="37" t="s">
        <v>41</v>
      </c>
      <c r="H52" s="40">
        <f t="shared" si="20"/>
        <v>0.96300000000000097</v>
      </c>
      <c r="I52" s="55">
        <f t="shared" si="21"/>
        <v>5972574.6508451169</v>
      </c>
      <c r="J52" s="78">
        <v>5751589.3887638533</v>
      </c>
      <c r="K52" s="39">
        <v>5</v>
      </c>
      <c r="L52" s="69">
        <f t="shared" si="22"/>
        <v>0</v>
      </c>
      <c r="M52" s="69">
        <f t="shared" si="22"/>
        <v>0</v>
      </c>
      <c r="N52" s="69">
        <f t="shared" si="22"/>
        <v>0</v>
      </c>
      <c r="O52" s="69">
        <f t="shared" si="22"/>
        <v>0</v>
      </c>
      <c r="P52" s="69">
        <f t="shared" si="22"/>
        <v>5751589.3887638533</v>
      </c>
      <c r="Q52" s="69">
        <f t="shared" si="22"/>
        <v>0</v>
      </c>
      <c r="R52" s="69">
        <f t="shared" si="22"/>
        <v>0</v>
      </c>
      <c r="S52" s="69">
        <f t="shared" si="22"/>
        <v>0</v>
      </c>
      <c r="T52" s="69">
        <f t="shared" si="22"/>
        <v>0</v>
      </c>
      <c r="U52" s="69">
        <f t="shared" si="22"/>
        <v>0</v>
      </c>
      <c r="V52" s="69">
        <f t="shared" si="22"/>
        <v>0</v>
      </c>
      <c r="W52" s="69">
        <f t="shared" si="22"/>
        <v>0</v>
      </c>
      <c r="X52" s="69">
        <f t="shared" si="22"/>
        <v>0</v>
      </c>
      <c r="Y52" s="69">
        <f t="shared" si="22"/>
        <v>0</v>
      </c>
      <c r="Z52" s="69">
        <f t="shared" si="22"/>
        <v>0</v>
      </c>
      <c r="AA52" s="69">
        <f t="shared" ref="AA52:AA53" si="26">IF($K52=AA$4,$J52,0)</f>
        <v>0</v>
      </c>
      <c r="AB52" s="69">
        <f t="shared" si="23"/>
        <v>0</v>
      </c>
      <c r="AC52" s="69">
        <f t="shared" si="23"/>
        <v>0</v>
      </c>
      <c r="AD52" s="69">
        <f t="shared" si="23"/>
        <v>0</v>
      </c>
      <c r="AE52" s="69">
        <f t="shared" si="23"/>
        <v>0</v>
      </c>
      <c r="AF52" s="69">
        <f t="shared" si="23"/>
        <v>0</v>
      </c>
      <c r="AG52" s="69">
        <f t="shared" si="23"/>
        <v>0</v>
      </c>
      <c r="AH52" s="69">
        <f t="shared" si="23"/>
        <v>0</v>
      </c>
      <c r="AI52" s="69">
        <f t="shared" si="23"/>
        <v>0</v>
      </c>
      <c r="AJ52" s="69">
        <f t="shared" si="23"/>
        <v>0</v>
      </c>
      <c r="AK52" s="69">
        <f t="shared" si="23"/>
        <v>0</v>
      </c>
      <c r="AL52" s="69">
        <f t="shared" si="23"/>
        <v>0</v>
      </c>
      <c r="AM52" s="69">
        <f t="shared" si="23"/>
        <v>0</v>
      </c>
      <c r="AN52" s="69">
        <f t="shared" si="23"/>
        <v>0</v>
      </c>
      <c r="AO52" s="70">
        <f t="shared" si="23"/>
        <v>0</v>
      </c>
    </row>
    <row r="53" spans="1:41" outlineLevel="1">
      <c r="A53" s="79">
        <f t="shared" si="25"/>
        <v>7</v>
      </c>
      <c r="B53" s="33" t="str">
        <f t="shared" si="24"/>
        <v>2.3.7</v>
      </c>
      <c r="C53" s="34" t="s">
        <v>72</v>
      </c>
      <c r="D53" s="35" t="s">
        <v>21</v>
      </c>
      <c r="E53" s="36">
        <v>31.245000000000001</v>
      </c>
      <c r="F53" s="36">
        <v>33.329000000000001</v>
      </c>
      <c r="G53" s="37" t="s">
        <v>41</v>
      </c>
      <c r="H53" s="40">
        <f t="shared" si="20"/>
        <v>2.0839999999999996</v>
      </c>
      <c r="I53" s="55">
        <f t="shared" si="21"/>
        <v>5216842.1153820325</v>
      </c>
      <c r="J53" s="78">
        <v>10871898.968456153</v>
      </c>
      <c r="K53" s="39">
        <v>5</v>
      </c>
      <c r="L53" s="69">
        <f t="shared" ref="L53:AA66" si="27">IF($K53=L$4,$J53,0)</f>
        <v>0</v>
      </c>
      <c r="M53" s="69">
        <f t="shared" si="27"/>
        <v>0</v>
      </c>
      <c r="N53" s="69">
        <f t="shared" si="27"/>
        <v>0</v>
      </c>
      <c r="O53" s="69">
        <f t="shared" si="27"/>
        <v>0</v>
      </c>
      <c r="P53" s="69">
        <f t="shared" si="27"/>
        <v>10871898.968456153</v>
      </c>
      <c r="Q53" s="69">
        <f t="shared" si="27"/>
        <v>0</v>
      </c>
      <c r="R53" s="69">
        <f t="shared" si="27"/>
        <v>0</v>
      </c>
      <c r="S53" s="69">
        <f t="shared" si="27"/>
        <v>0</v>
      </c>
      <c r="T53" s="69">
        <f t="shared" si="27"/>
        <v>0</v>
      </c>
      <c r="U53" s="69">
        <f t="shared" si="27"/>
        <v>0</v>
      </c>
      <c r="V53" s="69">
        <f t="shared" si="27"/>
        <v>0</v>
      </c>
      <c r="W53" s="69">
        <f t="shared" si="27"/>
        <v>0</v>
      </c>
      <c r="X53" s="69">
        <f t="shared" si="27"/>
        <v>0</v>
      </c>
      <c r="Y53" s="69">
        <f t="shared" si="27"/>
        <v>0</v>
      </c>
      <c r="Z53" s="69">
        <f t="shared" si="27"/>
        <v>0</v>
      </c>
      <c r="AA53" s="69">
        <f t="shared" si="26"/>
        <v>0</v>
      </c>
      <c r="AB53" s="69">
        <f t="shared" si="23"/>
        <v>0</v>
      </c>
      <c r="AC53" s="69">
        <f t="shared" si="23"/>
        <v>0</v>
      </c>
      <c r="AD53" s="69">
        <f t="shared" si="23"/>
        <v>0</v>
      </c>
      <c r="AE53" s="69">
        <f t="shared" si="23"/>
        <v>0</v>
      </c>
      <c r="AF53" s="69">
        <f t="shared" si="23"/>
        <v>0</v>
      </c>
      <c r="AG53" s="69">
        <f t="shared" si="23"/>
        <v>0</v>
      </c>
      <c r="AH53" s="69">
        <f t="shared" si="23"/>
        <v>0</v>
      </c>
      <c r="AI53" s="69">
        <f t="shared" si="23"/>
        <v>0</v>
      </c>
      <c r="AJ53" s="69">
        <f t="shared" si="23"/>
        <v>0</v>
      </c>
      <c r="AK53" s="69">
        <f t="shared" si="23"/>
        <v>0</v>
      </c>
      <c r="AL53" s="69">
        <f t="shared" si="23"/>
        <v>0</v>
      </c>
      <c r="AM53" s="69">
        <f t="shared" si="23"/>
        <v>0</v>
      </c>
      <c r="AN53" s="69">
        <f t="shared" si="23"/>
        <v>0</v>
      </c>
      <c r="AO53" s="70">
        <f t="shared" si="23"/>
        <v>0</v>
      </c>
    </row>
    <row r="54" spans="1:41" outlineLevel="1">
      <c r="A54" s="79">
        <f t="shared" si="25"/>
        <v>8</v>
      </c>
      <c r="B54" s="33" t="str">
        <f t="shared" si="24"/>
        <v>2.3.8</v>
      </c>
      <c r="C54" s="34" t="s">
        <v>73</v>
      </c>
      <c r="D54" s="35" t="s">
        <v>21</v>
      </c>
      <c r="E54" s="36">
        <v>33.329000000000001</v>
      </c>
      <c r="F54" s="36">
        <v>36.323</v>
      </c>
      <c r="G54" s="37" t="s">
        <v>41</v>
      </c>
      <c r="H54" s="40">
        <f t="shared" si="20"/>
        <v>2.9939999999999998</v>
      </c>
      <c r="I54" s="55">
        <f t="shared" si="21"/>
        <v>5101761.6189800343</v>
      </c>
      <c r="J54" s="78">
        <v>15274674.287226221</v>
      </c>
      <c r="K54" s="39">
        <v>5</v>
      </c>
      <c r="L54" s="69">
        <f t="shared" si="27"/>
        <v>0</v>
      </c>
      <c r="M54" s="69">
        <f t="shared" si="27"/>
        <v>0</v>
      </c>
      <c r="N54" s="69">
        <f t="shared" si="27"/>
        <v>0</v>
      </c>
      <c r="O54" s="69">
        <f t="shared" si="27"/>
        <v>0</v>
      </c>
      <c r="P54" s="69">
        <f t="shared" si="27"/>
        <v>15274674.287226221</v>
      </c>
      <c r="Q54" s="69">
        <f t="shared" si="27"/>
        <v>0</v>
      </c>
      <c r="R54" s="69">
        <f t="shared" si="27"/>
        <v>0</v>
      </c>
      <c r="S54" s="69">
        <f t="shared" si="27"/>
        <v>0</v>
      </c>
      <c r="T54" s="69">
        <f t="shared" si="27"/>
        <v>0</v>
      </c>
      <c r="U54" s="69">
        <f t="shared" si="27"/>
        <v>0</v>
      </c>
      <c r="V54" s="69">
        <f t="shared" si="27"/>
        <v>0</v>
      </c>
      <c r="W54" s="69">
        <f t="shared" si="27"/>
        <v>0</v>
      </c>
      <c r="X54" s="69">
        <f t="shared" si="27"/>
        <v>0</v>
      </c>
      <c r="Y54" s="69">
        <f t="shared" si="27"/>
        <v>0</v>
      </c>
      <c r="Z54" s="69">
        <f t="shared" si="27"/>
        <v>0</v>
      </c>
      <c r="AA54" s="69">
        <f t="shared" si="27"/>
        <v>0</v>
      </c>
      <c r="AB54" s="69">
        <f t="shared" si="23"/>
        <v>0</v>
      </c>
      <c r="AC54" s="69">
        <f t="shared" si="23"/>
        <v>0</v>
      </c>
      <c r="AD54" s="69">
        <f t="shared" si="23"/>
        <v>0</v>
      </c>
      <c r="AE54" s="69">
        <f t="shared" si="23"/>
        <v>0</v>
      </c>
      <c r="AF54" s="69">
        <f t="shared" si="23"/>
        <v>0</v>
      </c>
      <c r="AG54" s="69">
        <f t="shared" si="23"/>
        <v>0</v>
      </c>
      <c r="AH54" s="69">
        <f t="shared" si="23"/>
        <v>0</v>
      </c>
      <c r="AI54" s="69">
        <f t="shared" si="23"/>
        <v>0</v>
      </c>
      <c r="AJ54" s="69">
        <f t="shared" si="23"/>
        <v>0</v>
      </c>
      <c r="AK54" s="69">
        <f t="shared" si="23"/>
        <v>0</v>
      </c>
      <c r="AL54" s="69">
        <f t="shared" si="23"/>
        <v>0</v>
      </c>
      <c r="AM54" s="69">
        <f t="shared" si="23"/>
        <v>0</v>
      </c>
      <c r="AN54" s="69">
        <f t="shared" si="23"/>
        <v>0</v>
      </c>
      <c r="AO54" s="70">
        <f t="shared" si="23"/>
        <v>0</v>
      </c>
    </row>
    <row r="55" spans="1:41" outlineLevel="1">
      <c r="A55" s="79">
        <f t="shared" si="25"/>
        <v>9</v>
      </c>
      <c r="B55" s="33" t="str">
        <f t="shared" si="24"/>
        <v>2.3.9</v>
      </c>
      <c r="C55" s="34" t="s">
        <v>74</v>
      </c>
      <c r="D55" s="35" t="s">
        <v>21</v>
      </c>
      <c r="E55" s="36">
        <v>37.4</v>
      </c>
      <c r="F55" s="36">
        <v>37.963999999999999</v>
      </c>
      <c r="G55" s="37" t="s">
        <v>41</v>
      </c>
      <c r="H55" s="40">
        <f t="shared" si="20"/>
        <v>0.56400000000000006</v>
      </c>
      <c r="I55" s="55">
        <f t="shared" si="21"/>
        <v>5495119.0879092999</v>
      </c>
      <c r="J55" s="78">
        <v>3099247.1655808454</v>
      </c>
      <c r="K55" s="39">
        <v>5</v>
      </c>
      <c r="L55" s="69">
        <f t="shared" si="27"/>
        <v>0</v>
      </c>
      <c r="M55" s="69">
        <f t="shared" si="27"/>
        <v>0</v>
      </c>
      <c r="N55" s="69">
        <f t="shared" si="27"/>
        <v>0</v>
      </c>
      <c r="O55" s="69">
        <f t="shared" si="27"/>
        <v>0</v>
      </c>
      <c r="P55" s="69">
        <f t="shared" si="27"/>
        <v>3099247.1655808454</v>
      </c>
      <c r="Q55" s="69">
        <f t="shared" si="27"/>
        <v>0</v>
      </c>
      <c r="R55" s="69">
        <f t="shared" si="27"/>
        <v>0</v>
      </c>
      <c r="S55" s="69">
        <f t="shared" si="27"/>
        <v>0</v>
      </c>
      <c r="T55" s="69">
        <f t="shared" si="27"/>
        <v>0</v>
      </c>
      <c r="U55" s="69">
        <f t="shared" si="27"/>
        <v>0</v>
      </c>
      <c r="V55" s="69">
        <f t="shared" si="27"/>
        <v>0</v>
      </c>
      <c r="W55" s="69">
        <f t="shared" si="27"/>
        <v>0</v>
      </c>
      <c r="X55" s="69">
        <f t="shared" si="27"/>
        <v>0</v>
      </c>
      <c r="Y55" s="69">
        <f t="shared" si="27"/>
        <v>0</v>
      </c>
      <c r="Z55" s="69">
        <f t="shared" si="27"/>
        <v>0</v>
      </c>
      <c r="AA55" s="69">
        <f t="shared" si="27"/>
        <v>0</v>
      </c>
      <c r="AB55" s="69">
        <f t="shared" si="23"/>
        <v>0</v>
      </c>
      <c r="AC55" s="69">
        <f t="shared" si="23"/>
        <v>0</v>
      </c>
      <c r="AD55" s="69">
        <f t="shared" si="23"/>
        <v>0</v>
      </c>
      <c r="AE55" s="69">
        <f t="shared" ref="AE55:AO55" si="28">IF($K55=AE$4,$J55,0)</f>
        <v>0</v>
      </c>
      <c r="AF55" s="69">
        <f t="shared" si="28"/>
        <v>0</v>
      </c>
      <c r="AG55" s="69">
        <f t="shared" si="28"/>
        <v>0</v>
      </c>
      <c r="AH55" s="69">
        <f t="shared" si="28"/>
        <v>0</v>
      </c>
      <c r="AI55" s="69">
        <f t="shared" si="28"/>
        <v>0</v>
      </c>
      <c r="AJ55" s="69">
        <f t="shared" si="28"/>
        <v>0</v>
      </c>
      <c r="AK55" s="69">
        <f t="shared" si="28"/>
        <v>0</v>
      </c>
      <c r="AL55" s="69">
        <f t="shared" si="28"/>
        <v>0</v>
      </c>
      <c r="AM55" s="69">
        <f t="shared" si="28"/>
        <v>0</v>
      </c>
      <c r="AN55" s="69">
        <f t="shared" si="28"/>
        <v>0</v>
      </c>
      <c r="AO55" s="70">
        <f t="shared" si="28"/>
        <v>0</v>
      </c>
    </row>
    <row r="56" spans="1:41" outlineLevel="1">
      <c r="A56" s="79">
        <f t="shared" si="25"/>
        <v>10</v>
      </c>
      <c r="B56" s="33" t="str">
        <f t="shared" si="24"/>
        <v>2.3.10</v>
      </c>
      <c r="C56" s="34" t="s">
        <v>75</v>
      </c>
      <c r="D56" s="35" t="s">
        <v>21</v>
      </c>
      <c r="E56" s="36">
        <v>38.606000000000002</v>
      </c>
      <c r="F56" s="36">
        <v>39.481000000000002</v>
      </c>
      <c r="G56" s="37" t="s">
        <v>41</v>
      </c>
      <c r="H56" s="40">
        <f t="shared" ref="H56" si="29">F56-E56</f>
        <v>0.875</v>
      </c>
      <c r="I56" s="55">
        <f t="shared" si="21"/>
        <v>5295829.8322081855</v>
      </c>
      <c r="J56" s="78">
        <v>4633851.1031821622</v>
      </c>
      <c r="K56" s="39">
        <v>5</v>
      </c>
      <c r="L56" s="69">
        <f t="shared" si="27"/>
        <v>0</v>
      </c>
      <c r="M56" s="69">
        <f t="shared" si="27"/>
        <v>0</v>
      </c>
      <c r="N56" s="69">
        <f t="shared" si="27"/>
        <v>0</v>
      </c>
      <c r="O56" s="69">
        <f t="shared" si="27"/>
        <v>0</v>
      </c>
      <c r="P56" s="69">
        <f t="shared" si="27"/>
        <v>4633851.1031821622</v>
      </c>
      <c r="Q56" s="69">
        <f t="shared" si="27"/>
        <v>0</v>
      </c>
      <c r="R56" s="69">
        <f t="shared" si="27"/>
        <v>0</v>
      </c>
      <c r="S56" s="69">
        <f t="shared" si="27"/>
        <v>0</v>
      </c>
      <c r="T56" s="69">
        <f t="shared" si="27"/>
        <v>0</v>
      </c>
      <c r="U56" s="69">
        <f t="shared" si="27"/>
        <v>0</v>
      </c>
      <c r="V56" s="69">
        <f t="shared" si="27"/>
        <v>0</v>
      </c>
      <c r="W56" s="69">
        <f t="shared" si="27"/>
        <v>0</v>
      </c>
      <c r="X56" s="69">
        <f t="shared" si="27"/>
        <v>0</v>
      </c>
      <c r="Y56" s="69">
        <f t="shared" si="27"/>
        <v>0</v>
      </c>
      <c r="Z56" s="69">
        <f t="shared" si="27"/>
        <v>0</v>
      </c>
      <c r="AA56" s="69">
        <f t="shared" si="27"/>
        <v>0</v>
      </c>
      <c r="AB56" s="69">
        <f t="shared" ref="AB56:AO66" si="30">IF($K56=AB$4,$J56,0)</f>
        <v>0</v>
      </c>
      <c r="AC56" s="69">
        <f t="shared" si="30"/>
        <v>0</v>
      </c>
      <c r="AD56" s="69">
        <f t="shared" si="30"/>
        <v>0</v>
      </c>
      <c r="AE56" s="69">
        <f t="shared" si="30"/>
        <v>0</v>
      </c>
      <c r="AF56" s="69">
        <f t="shared" si="30"/>
        <v>0</v>
      </c>
      <c r="AG56" s="69">
        <f t="shared" si="30"/>
        <v>0</v>
      </c>
      <c r="AH56" s="69">
        <f t="shared" si="30"/>
        <v>0</v>
      </c>
      <c r="AI56" s="69">
        <f t="shared" si="30"/>
        <v>0</v>
      </c>
      <c r="AJ56" s="69">
        <f t="shared" si="30"/>
        <v>0</v>
      </c>
      <c r="AK56" s="69">
        <f t="shared" si="30"/>
        <v>0</v>
      </c>
      <c r="AL56" s="69">
        <f t="shared" si="30"/>
        <v>0</v>
      </c>
      <c r="AM56" s="69">
        <f t="shared" si="30"/>
        <v>0</v>
      </c>
      <c r="AN56" s="69">
        <f t="shared" si="30"/>
        <v>0</v>
      </c>
      <c r="AO56" s="70">
        <f t="shared" si="30"/>
        <v>0</v>
      </c>
    </row>
    <row r="57" spans="1:41" outlineLevel="1">
      <c r="A57" s="79">
        <f t="shared" si="25"/>
        <v>11</v>
      </c>
      <c r="B57" s="33" t="str">
        <f t="shared" si="24"/>
        <v>2.3.11</v>
      </c>
      <c r="C57" s="34" t="s">
        <v>76</v>
      </c>
      <c r="D57" s="35" t="s">
        <v>21</v>
      </c>
      <c r="E57" s="36">
        <v>41.93</v>
      </c>
      <c r="F57" s="36">
        <v>44.832999999999998</v>
      </c>
      <c r="G57" s="37" t="s">
        <v>41</v>
      </c>
      <c r="H57" s="40">
        <f t="shared" ref="H57:H66" si="31">F57-E57</f>
        <v>2.9029999999999987</v>
      </c>
      <c r="I57" s="55">
        <f t="shared" si="21"/>
        <v>5268960.8062370103</v>
      </c>
      <c r="J57" s="78">
        <v>15295793.220506033</v>
      </c>
      <c r="K57" s="39">
        <v>4</v>
      </c>
      <c r="L57" s="69">
        <f t="shared" si="27"/>
        <v>0</v>
      </c>
      <c r="M57" s="69">
        <f t="shared" si="27"/>
        <v>0</v>
      </c>
      <c r="N57" s="69">
        <f t="shared" si="27"/>
        <v>0</v>
      </c>
      <c r="O57" s="69">
        <f t="shared" si="27"/>
        <v>15295793.220506033</v>
      </c>
      <c r="P57" s="69">
        <f t="shared" si="27"/>
        <v>0</v>
      </c>
      <c r="Q57" s="69">
        <f t="shared" si="27"/>
        <v>0</v>
      </c>
      <c r="R57" s="69">
        <f t="shared" si="27"/>
        <v>0</v>
      </c>
      <c r="S57" s="69">
        <f t="shared" si="27"/>
        <v>0</v>
      </c>
      <c r="T57" s="69">
        <f t="shared" si="27"/>
        <v>0</v>
      </c>
      <c r="U57" s="69">
        <f t="shared" si="27"/>
        <v>0</v>
      </c>
      <c r="V57" s="69">
        <f t="shared" si="27"/>
        <v>0</v>
      </c>
      <c r="W57" s="69">
        <f t="shared" si="27"/>
        <v>0</v>
      </c>
      <c r="X57" s="69">
        <f t="shared" si="27"/>
        <v>0</v>
      </c>
      <c r="Y57" s="69">
        <f t="shared" si="27"/>
        <v>0</v>
      </c>
      <c r="Z57" s="69">
        <f t="shared" si="27"/>
        <v>0</v>
      </c>
      <c r="AA57" s="69">
        <f t="shared" si="27"/>
        <v>0</v>
      </c>
      <c r="AB57" s="69">
        <f t="shared" si="30"/>
        <v>0</v>
      </c>
      <c r="AC57" s="69">
        <f t="shared" si="30"/>
        <v>0</v>
      </c>
      <c r="AD57" s="69">
        <f t="shared" si="30"/>
        <v>0</v>
      </c>
      <c r="AE57" s="69">
        <f t="shared" si="30"/>
        <v>0</v>
      </c>
      <c r="AF57" s="69">
        <f t="shared" si="30"/>
        <v>0</v>
      </c>
      <c r="AG57" s="69">
        <f t="shared" si="30"/>
        <v>0</v>
      </c>
      <c r="AH57" s="69">
        <f t="shared" si="30"/>
        <v>0</v>
      </c>
      <c r="AI57" s="69">
        <f t="shared" si="30"/>
        <v>0</v>
      </c>
      <c r="AJ57" s="69">
        <f t="shared" si="30"/>
        <v>0</v>
      </c>
      <c r="AK57" s="69">
        <f t="shared" si="30"/>
        <v>0</v>
      </c>
      <c r="AL57" s="69">
        <f t="shared" si="30"/>
        <v>0</v>
      </c>
      <c r="AM57" s="69">
        <f t="shared" si="30"/>
        <v>0</v>
      </c>
      <c r="AN57" s="69">
        <f t="shared" si="30"/>
        <v>0</v>
      </c>
      <c r="AO57" s="70">
        <f t="shared" si="30"/>
        <v>0</v>
      </c>
    </row>
    <row r="58" spans="1:41" outlineLevel="1">
      <c r="A58" s="79">
        <f t="shared" si="25"/>
        <v>12</v>
      </c>
      <c r="B58" s="33" t="str">
        <f t="shared" si="24"/>
        <v>2.3.12</v>
      </c>
      <c r="C58" s="34" t="s">
        <v>77</v>
      </c>
      <c r="D58" s="35" t="s">
        <v>21</v>
      </c>
      <c r="E58" s="36">
        <v>45</v>
      </c>
      <c r="F58" s="36">
        <v>47.151000000000003</v>
      </c>
      <c r="G58" s="37" t="s">
        <v>41</v>
      </c>
      <c r="H58" s="40">
        <f t="shared" si="31"/>
        <v>2.1510000000000034</v>
      </c>
      <c r="I58" s="55">
        <f t="shared" si="21"/>
        <v>5249657.5445765648</v>
      </c>
      <c r="J58" s="78">
        <v>11292013.378384208</v>
      </c>
      <c r="K58" s="39">
        <v>4</v>
      </c>
      <c r="L58" s="69">
        <f t="shared" si="27"/>
        <v>0</v>
      </c>
      <c r="M58" s="69">
        <f t="shared" si="27"/>
        <v>0</v>
      </c>
      <c r="N58" s="69">
        <f t="shared" si="27"/>
        <v>0</v>
      </c>
      <c r="O58" s="69">
        <f t="shared" si="27"/>
        <v>11292013.378384208</v>
      </c>
      <c r="P58" s="69">
        <f t="shared" si="27"/>
        <v>0</v>
      </c>
      <c r="Q58" s="69">
        <f t="shared" si="27"/>
        <v>0</v>
      </c>
      <c r="R58" s="69">
        <f t="shared" si="27"/>
        <v>0</v>
      </c>
      <c r="S58" s="69">
        <f t="shared" si="27"/>
        <v>0</v>
      </c>
      <c r="T58" s="69">
        <f t="shared" si="27"/>
        <v>0</v>
      </c>
      <c r="U58" s="69">
        <f t="shared" si="27"/>
        <v>0</v>
      </c>
      <c r="V58" s="69">
        <f t="shared" si="27"/>
        <v>0</v>
      </c>
      <c r="W58" s="69">
        <f t="shared" si="27"/>
        <v>0</v>
      </c>
      <c r="X58" s="69">
        <f t="shared" si="27"/>
        <v>0</v>
      </c>
      <c r="Y58" s="69">
        <f t="shared" si="27"/>
        <v>0</v>
      </c>
      <c r="Z58" s="69">
        <f t="shared" si="27"/>
        <v>0</v>
      </c>
      <c r="AA58" s="69">
        <f t="shared" si="27"/>
        <v>0</v>
      </c>
      <c r="AB58" s="69">
        <f t="shared" si="30"/>
        <v>0</v>
      </c>
      <c r="AC58" s="69">
        <f t="shared" si="30"/>
        <v>0</v>
      </c>
      <c r="AD58" s="69">
        <f t="shared" si="30"/>
        <v>0</v>
      </c>
      <c r="AE58" s="69">
        <f t="shared" si="30"/>
        <v>0</v>
      </c>
      <c r="AF58" s="69">
        <f t="shared" si="30"/>
        <v>0</v>
      </c>
      <c r="AG58" s="69">
        <f t="shared" si="30"/>
        <v>0</v>
      </c>
      <c r="AH58" s="69">
        <f t="shared" si="30"/>
        <v>0</v>
      </c>
      <c r="AI58" s="69">
        <f t="shared" si="30"/>
        <v>0</v>
      </c>
      <c r="AJ58" s="69">
        <f t="shared" si="30"/>
        <v>0</v>
      </c>
      <c r="AK58" s="69">
        <f t="shared" si="30"/>
        <v>0</v>
      </c>
      <c r="AL58" s="69">
        <f t="shared" si="30"/>
        <v>0</v>
      </c>
      <c r="AM58" s="69">
        <f t="shared" si="30"/>
        <v>0</v>
      </c>
      <c r="AN58" s="69">
        <f t="shared" si="30"/>
        <v>0</v>
      </c>
      <c r="AO58" s="70">
        <f t="shared" si="30"/>
        <v>0</v>
      </c>
    </row>
    <row r="59" spans="1:41" outlineLevel="1">
      <c r="A59" s="79">
        <f t="shared" si="25"/>
        <v>13</v>
      </c>
      <c r="B59" s="33" t="str">
        <f t="shared" si="24"/>
        <v>2.3.13</v>
      </c>
      <c r="C59" s="34" t="s">
        <v>78</v>
      </c>
      <c r="D59" s="35" t="s">
        <v>21</v>
      </c>
      <c r="E59" s="36">
        <v>50.3</v>
      </c>
      <c r="F59" s="36">
        <v>55.697000000000003</v>
      </c>
      <c r="G59" s="37" t="s">
        <v>41</v>
      </c>
      <c r="H59" s="40">
        <f t="shared" si="31"/>
        <v>5.3970000000000056</v>
      </c>
      <c r="I59" s="55">
        <f t="shared" si="21"/>
        <v>5109318.7818802809</v>
      </c>
      <c r="J59" s="78">
        <v>27574993.465807904</v>
      </c>
      <c r="K59" s="39">
        <v>4</v>
      </c>
      <c r="L59" s="69">
        <f t="shared" si="27"/>
        <v>0</v>
      </c>
      <c r="M59" s="69">
        <f t="shared" si="27"/>
        <v>0</v>
      </c>
      <c r="N59" s="69">
        <f t="shared" si="27"/>
        <v>0</v>
      </c>
      <c r="O59" s="69">
        <f t="shared" si="27"/>
        <v>27574993.465807904</v>
      </c>
      <c r="P59" s="69">
        <f t="shared" si="27"/>
        <v>0</v>
      </c>
      <c r="Q59" s="69">
        <f t="shared" si="27"/>
        <v>0</v>
      </c>
      <c r="R59" s="69">
        <f t="shared" si="27"/>
        <v>0</v>
      </c>
      <c r="S59" s="69">
        <f t="shared" si="27"/>
        <v>0</v>
      </c>
      <c r="T59" s="69">
        <f t="shared" si="27"/>
        <v>0</v>
      </c>
      <c r="U59" s="69">
        <f t="shared" si="27"/>
        <v>0</v>
      </c>
      <c r="V59" s="69">
        <f t="shared" si="27"/>
        <v>0</v>
      </c>
      <c r="W59" s="69">
        <f t="shared" si="27"/>
        <v>0</v>
      </c>
      <c r="X59" s="69">
        <f t="shared" si="27"/>
        <v>0</v>
      </c>
      <c r="Y59" s="69">
        <f t="shared" si="27"/>
        <v>0</v>
      </c>
      <c r="Z59" s="69">
        <f t="shared" si="27"/>
        <v>0</v>
      </c>
      <c r="AA59" s="69">
        <f t="shared" si="27"/>
        <v>0</v>
      </c>
      <c r="AB59" s="69">
        <f t="shared" si="30"/>
        <v>0</v>
      </c>
      <c r="AC59" s="69">
        <f t="shared" si="30"/>
        <v>0</v>
      </c>
      <c r="AD59" s="69">
        <f t="shared" si="30"/>
        <v>0</v>
      </c>
      <c r="AE59" s="69">
        <f t="shared" si="30"/>
        <v>0</v>
      </c>
      <c r="AF59" s="69">
        <f t="shared" si="30"/>
        <v>0</v>
      </c>
      <c r="AG59" s="69">
        <f t="shared" si="30"/>
        <v>0</v>
      </c>
      <c r="AH59" s="69">
        <f t="shared" si="30"/>
        <v>0</v>
      </c>
      <c r="AI59" s="69">
        <f t="shared" si="30"/>
        <v>0</v>
      </c>
      <c r="AJ59" s="69">
        <f t="shared" si="30"/>
        <v>0</v>
      </c>
      <c r="AK59" s="69">
        <f t="shared" si="30"/>
        <v>0</v>
      </c>
      <c r="AL59" s="69">
        <f t="shared" si="30"/>
        <v>0</v>
      </c>
      <c r="AM59" s="69">
        <f t="shared" si="30"/>
        <v>0</v>
      </c>
      <c r="AN59" s="69">
        <f t="shared" si="30"/>
        <v>0</v>
      </c>
      <c r="AO59" s="70">
        <f t="shared" si="30"/>
        <v>0</v>
      </c>
    </row>
    <row r="60" spans="1:41" outlineLevel="1">
      <c r="A60" s="79">
        <f t="shared" si="25"/>
        <v>14</v>
      </c>
      <c r="B60" s="33" t="str">
        <f t="shared" si="24"/>
        <v>2.3.14</v>
      </c>
      <c r="C60" s="34" t="s">
        <v>79</v>
      </c>
      <c r="D60" s="35" t="s">
        <v>21</v>
      </c>
      <c r="E60" s="36">
        <v>61.604999999999997</v>
      </c>
      <c r="F60" s="36">
        <v>62.957999999999998</v>
      </c>
      <c r="G60" s="37" t="s">
        <v>41</v>
      </c>
      <c r="H60" s="40">
        <f t="shared" si="31"/>
        <v>1.3530000000000015</v>
      </c>
      <c r="I60" s="55">
        <f t="shared" si="21"/>
        <v>8002397.0067100134</v>
      </c>
      <c r="J60" s="78">
        <v>10827243.15007866</v>
      </c>
      <c r="K60" s="39">
        <v>3</v>
      </c>
      <c r="L60" s="69">
        <f t="shared" si="27"/>
        <v>0</v>
      </c>
      <c r="M60" s="69">
        <f t="shared" si="27"/>
        <v>0</v>
      </c>
      <c r="N60" s="69">
        <f t="shared" si="27"/>
        <v>10827243.15007866</v>
      </c>
      <c r="O60" s="69">
        <f t="shared" si="27"/>
        <v>0</v>
      </c>
      <c r="P60" s="69">
        <f t="shared" si="27"/>
        <v>0</v>
      </c>
      <c r="Q60" s="69">
        <f t="shared" si="27"/>
        <v>0</v>
      </c>
      <c r="R60" s="69">
        <f t="shared" si="27"/>
        <v>0</v>
      </c>
      <c r="S60" s="69">
        <f t="shared" si="27"/>
        <v>0</v>
      </c>
      <c r="T60" s="69">
        <f t="shared" si="27"/>
        <v>0</v>
      </c>
      <c r="U60" s="69">
        <f t="shared" si="27"/>
        <v>0</v>
      </c>
      <c r="V60" s="69">
        <f t="shared" si="27"/>
        <v>0</v>
      </c>
      <c r="W60" s="69">
        <f t="shared" si="27"/>
        <v>0</v>
      </c>
      <c r="X60" s="69">
        <f t="shared" si="27"/>
        <v>0</v>
      </c>
      <c r="Y60" s="69">
        <f t="shared" si="27"/>
        <v>0</v>
      </c>
      <c r="Z60" s="69">
        <f t="shared" si="27"/>
        <v>0</v>
      </c>
      <c r="AA60" s="69">
        <f t="shared" si="27"/>
        <v>0</v>
      </c>
      <c r="AB60" s="69">
        <f t="shared" si="30"/>
        <v>0</v>
      </c>
      <c r="AC60" s="69">
        <f t="shared" si="30"/>
        <v>0</v>
      </c>
      <c r="AD60" s="69">
        <f t="shared" si="30"/>
        <v>0</v>
      </c>
      <c r="AE60" s="69">
        <f t="shared" si="30"/>
        <v>0</v>
      </c>
      <c r="AF60" s="69">
        <f t="shared" si="30"/>
        <v>0</v>
      </c>
      <c r="AG60" s="69">
        <f t="shared" si="30"/>
        <v>0</v>
      </c>
      <c r="AH60" s="69">
        <f t="shared" si="30"/>
        <v>0</v>
      </c>
      <c r="AI60" s="69">
        <f t="shared" si="30"/>
        <v>0</v>
      </c>
      <c r="AJ60" s="69">
        <f t="shared" si="30"/>
        <v>0</v>
      </c>
      <c r="AK60" s="69">
        <f t="shared" si="30"/>
        <v>0</v>
      </c>
      <c r="AL60" s="69">
        <f t="shared" si="30"/>
        <v>0</v>
      </c>
      <c r="AM60" s="69">
        <f t="shared" si="30"/>
        <v>0</v>
      </c>
      <c r="AN60" s="69">
        <f t="shared" si="30"/>
        <v>0</v>
      </c>
      <c r="AO60" s="70">
        <f t="shared" si="30"/>
        <v>0</v>
      </c>
    </row>
    <row r="61" spans="1:41" outlineLevel="1">
      <c r="A61" s="79">
        <f t="shared" si="25"/>
        <v>15</v>
      </c>
      <c r="B61" s="33" t="str">
        <f t="shared" si="24"/>
        <v>2.3.15</v>
      </c>
      <c r="C61" s="34" t="s">
        <v>80</v>
      </c>
      <c r="D61" s="35" t="s">
        <v>21</v>
      </c>
      <c r="E61" s="36">
        <v>66.7</v>
      </c>
      <c r="F61" s="36">
        <v>70.37</v>
      </c>
      <c r="G61" s="37" t="s">
        <v>41</v>
      </c>
      <c r="H61" s="40">
        <f t="shared" si="31"/>
        <v>3.6700000000000017</v>
      </c>
      <c r="I61" s="55">
        <f t="shared" si="21"/>
        <v>5102590.0993684586</v>
      </c>
      <c r="J61" s="78">
        <v>18726505.66468225</v>
      </c>
      <c r="K61" s="39">
        <v>3</v>
      </c>
      <c r="L61" s="69">
        <f t="shared" si="27"/>
        <v>0</v>
      </c>
      <c r="M61" s="69">
        <f t="shared" si="27"/>
        <v>0</v>
      </c>
      <c r="N61" s="69">
        <f t="shared" si="27"/>
        <v>18726505.66468225</v>
      </c>
      <c r="O61" s="69">
        <f t="shared" si="27"/>
        <v>0</v>
      </c>
      <c r="P61" s="69">
        <f t="shared" si="27"/>
        <v>0</v>
      </c>
      <c r="Q61" s="69">
        <f t="shared" si="27"/>
        <v>0</v>
      </c>
      <c r="R61" s="69">
        <f t="shared" si="27"/>
        <v>0</v>
      </c>
      <c r="S61" s="69">
        <f t="shared" si="27"/>
        <v>0</v>
      </c>
      <c r="T61" s="69">
        <f t="shared" si="27"/>
        <v>0</v>
      </c>
      <c r="U61" s="69">
        <f t="shared" si="27"/>
        <v>0</v>
      </c>
      <c r="V61" s="69">
        <f t="shared" si="27"/>
        <v>0</v>
      </c>
      <c r="W61" s="69">
        <f t="shared" si="27"/>
        <v>0</v>
      </c>
      <c r="X61" s="69">
        <f t="shared" si="27"/>
        <v>0</v>
      </c>
      <c r="Y61" s="69">
        <f t="shared" si="27"/>
        <v>0</v>
      </c>
      <c r="Z61" s="69">
        <f t="shared" si="27"/>
        <v>0</v>
      </c>
      <c r="AA61" s="69">
        <f t="shared" si="27"/>
        <v>0</v>
      </c>
      <c r="AB61" s="69">
        <f t="shared" si="30"/>
        <v>0</v>
      </c>
      <c r="AC61" s="69">
        <f t="shared" si="30"/>
        <v>0</v>
      </c>
      <c r="AD61" s="69">
        <f t="shared" si="30"/>
        <v>0</v>
      </c>
      <c r="AE61" s="69">
        <f t="shared" si="30"/>
        <v>0</v>
      </c>
      <c r="AF61" s="69">
        <f t="shared" si="30"/>
        <v>0</v>
      </c>
      <c r="AG61" s="69">
        <f t="shared" si="30"/>
        <v>0</v>
      </c>
      <c r="AH61" s="69">
        <f t="shared" si="30"/>
        <v>0</v>
      </c>
      <c r="AI61" s="69">
        <f t="shared" si="30"/>
        <v>0</v>
      </c>
      <c r="AJ61" s="69">
        <f t="shared" si="30"/>
        <v>0</v>
      </c>
      <c r="AK61" s="69">
        <f t="shared" si="30"/>
        <v>0</v>
      </c>
      <c r="AL61" s="69">
        <f t="shared" si="30"/>
        <v>0</v>
      </c>
      <c r="AM61" s="69">
        <f t="shared" si="30"/>
        <v>0</v>
      </c>
      <c r="AN61" s="69">
        <f t="shared" si="30"/>
        <v>0</v>
      </c>
      <c r="AO61" s="70">
        <f t="shared" si="30"/>
        <v>0</v>
      </c>
    </row>
    <row r="62" spans="1:41" outlineLevel="1">
      <c r="A62" s="79">
        <f t="shared" si="25"/>
        <v>16</v>
      </c>
      <c r="B62" s="33" t="str">
        <f t="shared" si="24"/>
        <v>2.3.16</v>
      </c>
      <c r="C62" s="34" t="s">
        <v>81</v>
      </c>
      <c r="D62" s="35" t="s">
        <v>21</v>
      </c>
      <c r="E62" s="36">
        <v>70.63</v>
      </c>
      <c r="F62" s="36">
        <v>72.3</v>
      </c>
      <c r="G62" s="37" t="s">
        <v>41</v>
      </c>
      <c r="H62" s="40">
        <f t="shared" si="31"/>
        <v>1.6700000000000017</v>
      </c>
      <c r="I62" s="55">
        <f t="shared" si="21"/>
        <v>7089245.8245803136</v>
      </c>
      <c r="J62" s="78">
        <v>11839040.527049135</v>
      </c>
      <c r="K62" s="39">
        <v>3</v>
      </c>
      <c r="L62" s="69">
        <f t="shared" si="27"/>
        <v>0</v>
      </c>
      <c r="M62" s="69">
        <f t="shared" si="27"/>
        <v>0</v>
      </c>
      <c r="N62" s="69">
        <f t="shared" si="27"/>
        <v>11839040.527049135</v>
      </c>
      <c r="O62" s="69">
        <f t="shared" si="27"/>
        <v>0</v>
      </c>
      <c r="P62" s="69">
        <f t="shared" si="27"/>
        <v>0</v>
      </c>
      <c r="Q62" s="69">
        <f t="shared" si="27"/>
        <v>0</v>
      </c>
      <c r="R62" s="69">
        <f t="shared" si="27"/>
        <v>0</v>
      </c>
      <c r="S62" s="69">
        <f t="shared" si="27"/>
        <v>0</v>
      </c>
      <c r="T62" s="69">
        <f t="shared" si="27"/>
        <v>0</v>
      </c>
      <c r="U62" s="69">
        <f t="shared" si="27"/>
        <v>0</v>
      </c>
      <c r="V62" s="69">
        <f t="shared" si="27"/>
        <v>0</v>
      </c>
      <c r="W62" s="69">
        <f t="shared" si="27"/>
        <v>0</v>
      </c>
      <c r="X62" s="69">
        <f t="shared" si="27"/>
        <v>0</v>
      </c>
      <c r="Y62" s="69">
        <f t="shared" si="27"/>
        <v>0</v>
      </c>
      <c r="Z62" s="69">
        <f t="shared" si="27"/>
        <v>0</v>
      </c>
      <c r="AA62" s="69">
        <f t="shared" si="27"/>
        <v>0</v>
      </c>
      <c r="AB62" s="69">
        <f t="shared" si="30"/>
        <v>0</v>
      </c>
      <c r="AC62" s="69">
        <f t="shared" si="30"/>
        <v>0</v>
      </c>
      <c r="AD62" s="69">
        <f t="shared" si="30"/>
        <v>0</v>
      </c>
      <c r="AE62" s="69">
        <f t="shared" si="30"/>
        <v>0</v>
      </c>
      <c r="AF62" s="69">
        <f t="shared" si="30"/>
        <v>0</v>
      </c>
      <c r="AG62" s="69">
        <f t="shared" si="30"/>
        <v>0</v>
      </c>
      <c r="AH62" s="69">
        <f t="shared" si="30"/>
        <v>0</v>
      </c>
      <c r="AI62" s="69">
        <f t="shared" si="30"/>
        <v>0</v>
      </c>
      <c r="AJ62" s="69">
        <f t="shared" si="30"/>
        <v>0</v>
      </c>
      <c r="AK62" s="69">
        <f t="shared" si="30"/>
        <v>0</v>
      </c>
      <c r="AL62" s="69">
        <f t="shared" si="30"/>
        <v>0</v>
      </c>
      <c r="AM62" s="69">
        <f t="shared" si="30"/>
        <v>0</v>
      </c>
      <c r="AN62" s="69">
        <f t="shared" si="30"/>
        <v>0</v>
      </c>
      <c r="AO62" s="70">
        <f t="shared" si="30"/>
        <v>0</v>
      </c>
    </row>
    <row r="63" spans="1:41" outlineLevel="1">
      <c r="A63" s="79">
        <f t="shared" si="25"/>
        <v>17</v>
      </c>
      <c r="B63" s="33" t="str">
        <f t="shared" si="24"/>
        <v>2.3.17</v>
      </c>
      <c r="C63" s="34" t="s">
        <v>82</v>
      </c>
      <c r="D63" s="35" t="s">
        <v>23</v>
      </c>
      <c r="E63" s="36">
        <v>104.389</v>
      </c>
      <c r="F63" s="36">
        <v>105.795</v>
      </c>
      <c r="G63" s="37" t="s">
        <v>41</v>
      </c>
      <c r="H63" s="40">
        <f t="shared" si="31"/>
        <v>1.4060000000000059</v>
      </c>
      <c r="I63" s="55">
        <f t="shared" si="21"/>
        <v>4839919.131930938</v>
      </c>
      <c r="J63" s="78" cm="1">
        <f t="array" ref="J63:J66">TRANSPOSE('[4]MC_3ª Faixa'!$F$40:$I$40)</f>
        <v>6804926.2994949277</v>
      </c>
      <c r="K63" s="39" cm="1">
        <f t="array" ref="K63:K66">TRANSPOSE('[4]MC_3ª Faixa'!$F$43:$I$43)</f>
        <v>4</v>
      </c>
      <c r="L63" s="69">
        <f t="shared" si="27"/>
        <v>0</v>
      </c>
      <c r="M63" s="69">
        <f t="shared" si="27"/>
        <v>0</v>
      </c>
      <c r="N63" s="69">
        <f t="shared" si="27"/>
        <v>0</v>
      </c>
      <c r="O63" s="69">
        <f t="shared" si="27"/>
        <v>6804926.2994949277</v>
      </c>
      <c r="P63" s="69">
        <f t="shared" si="27"/>
        <v>0</v>
      </c>
      <c r="Q63" s="69">
        <f t="shared" si="27"/>
        <v>0</v>
      </c>
      <c r="R63" s="69">
        <f t="shared" si="27"/>
        <v>0</v>
      </c>
      <c r="S63" s="69">
        <f t="shared" si="27"/>
        <v>0</v>
      </c>
      <c r="T63" s="69">
        <f t="shared" si="27"/>
        <v>0</v>
      </c>
      <c r="U63" s="69">
        <f t="shared" si="27"/>
        <v>0</v>
      </c>
      <c r="V63" s="69">
        <f t="shared" si="27"/>
        <v>0</v>
      </c>
      <c r="W63" s="69">
        <f t="shared" si="27"/>
        <v>0</v>
      </c>
      <c r="X63" s="69">
        <f t="shared" si="27"/>
        <v>0</v>
      </c>
      <c r="Y63" s="69">
        <f t="shared" si="27"/>
        <v>0</v>
      </c>
      <c r="Z63" s="69">
        <f t="shared" si="27"/>
        <v>0</v>
      </c>
      <c r="AA63" s="69">
        <f t="shared" si="27"/>
        <v>0</v>
      </c>
      <c r="AB63" s="69">
        <f t="shared" si="30"/>
        <v>0</v>
      </c>
      <c r="AC63" s="69">
        <f t="shared" si="30"/>
        <v>0</v>
      </c>
      <c r="AD63" s="69">
        <f t="shared" si="30"/>
        <v>0</v>
      </c>
      <c r="AE63" s="69">
        <f t="shared" si="30"/>
        <v>0</v>
      </c>
      <c r="AF63" s="69">
        <f t="shared" si="30"/>
        <v>0</v>
      </c>
      <c r="AG63" s="69">
        <f t="shared" si="30"/>
        <v>0</v>
      </c>
      <c r="AH63" s="69">
        <f t="shared" si="30"/>
        <v>0</v>
      </c>
      <c r="AI63" s="69">
        <f t="shared" si="30"/>
        <v>0</v>
      </c>
      <c r="AJ63" s="69">
        <f t="shared" si="30"/>
        <v>0</v>
      </c>
      <c r="AK63" s="69">
        <f t="shared" si="30"/>
        <v>0</v>
      </c>
      <c r="AL63" s="69">
        <f t="shared" si="30"/>
        <v>0</v>
      </c>
      <c r="AM63" s="69">
        <f t="shared" si="30"/>
        <v>0</v>
      </c>
      <c r="AN63" s="69">
        <f t="shared" si="30"/>
        <v>0</v>
      </c>
      <c r="AO63" s="70">
        <f t="shared" si="30"/>
        <v>0</v>
      </c>
    </row>
    <row r="64" spans="1:41" outlineLevel="1">
      <c r="A64" s="79">
        <f t="shared" si="25"/>
        <v>18</v>
      </c>
      <c r="B64" s="33" t="str">
        <f t="shared" ref="B64:B66" si="32">$B$46&amp;"."&amp;A64</f>
        <v>2.3.18</v>
      </c>
      <c r="C64" s="34" t="s">
        <v>83</v>
      </c>
      <c r="D64" s="35" t="s">
        <v>23</v>
      </c>
      <c r="E64" s="36">
        <v>105.795</v>
      </c>
      <c r="F64" s="36">
        <v>107.59</v>
      </c>
      <c r="G64" s="37" t="s">
        <v>41</v>
      </c>
      <c r="H64" s="40">
        <f t="shared" si="31"/>
        <v>1.7950000000000017</v>
      </c>
      <c r="I64" s="55">
        <f t="shared" si="21"/>
        <v>4512726.5087081715</v>
      </c>
      <c r="J64" s="78">
        <v>8100344.0831311764</v>
      </c>
      <c r="K64" s="39">
        <v>4</v>
      </c>
      <c r="L64" s="69">
        <f t="shared" si="27"/>
        <v>0</v>
      </c>
      <c r="M64" s="69">
        <f t="shared" si="27"/>
        <v>0</v>
      </c>
      <c r="N64" s="69">
        <f t="shared" si="27"/>
        <v>0</v>
      </c>
      <c r="O64" s="69">
        <f t="shared" si="27"/>
        <v>8100344.0831311764</v>
      </c>
      <c r="P64" s="69">
        <f t="shared" si="27"/>
        <v>0</v>
      </c>
      <c r="Q64" s="69">
        <f t="shared" si="27"/>
        <v>0</v>
      </c>
      <c r="R64" s="69">
        <f t="shared" si="27"/>
        <v>0</v>
      </c>
      <c r="S64" s="69">
        <f t="shared" si="27"/>
        <v>0</v>
      </c>
      <c r="T64" s="69">
        <f t="shared" si="27"/>
        <v>0</v>
      </c>
      <c r="U64" s="69">
        <f t="shared" si="27"/>
        <v>0</v>
      </c>
      <c r="V64" s="69">
        <f t="shared" si="27"/>
        <v>0</v>
      </c>
      <c r="W64" s="69">
        <f t="shared" si="27"/>
        <v>0</v>
      </c>
      <c r="X64" s="69">
        <f t="shared" si="27"/>
        <v>0</v>
      </c>
      <c r="Y64" s="69">
        <f t="shared" si="27"/>
        <v>0</v>
      </c>
      <c r="Z64" s="69">
        <f t="shared" si="27"/>
        <v>0</v>
      </c>
      <c r="AA64" s="69">
        <f t="shared" si="27"/>
        <v>0</v>
      </c>
      <c r="AB64" s="69">
        <f t="shared" si="30"/>
        <v>0</v>
      </c>
      <c r="AC64" s="69">
        <f t="shared" si="30"/>
        <v>0</v>
      </c>
      <c r="AD64" s="69">
        <f t="shared" si="30"/>
        <v>0</v>
      </c>
      <c r="AE64" s="69">
        <f t="shared" si="30"/>
        <v>0</v>
      </c>
      <c r="AF64" s="69">
        <f t="shared" si="30"/>
        <v>0</v>
      </c>
      <c r="AG64" s="69">
        <f t="shared" si="30"/>
        <v>0</v>
      </c>
      <c r="AH64" s="69">
        <f t="shared" si="30"/>
        <v>0</v>
      </c>
      <c r="AI64" s="69">
        <f t="shared" si="30"/>
        <v>0</v>
      </c>
      <c r="AJ64" s="69">
        <f t="shared" si="30"/>
        <v>0</v>
      </c>
      <c r="AK64" s="69">
        <f t="shared" si="30"/>
        <v>0</v>
      </c>
      <c r="AL64" s="69">
        <f t="shared" si="30"/>
        <v>0</v>
      </c>
      <c r="AM64" s="69">
        <f t="shared" si="30"/>
        <v>0</v>
      </c>
      <c r="AN64" s="69">
        <f t="shared" si="30"/>
        <v>0</v>
      </c>
      <c r="AO64" s="70">
        <f t="shared" si="30"/>
        <v>0</v>
      </c>
    </row>
    <row r="65" spans="1:41" outlineLevel="1">
      <c r="A65" s="79">
        <f t="shared" si="25"/>
        <v>19</v>
      </c>
      <c r="B65" s="33" t="str">
        <f t="shared" si="32"/>
        <v>2.3.19</v>
      </c>
      <c r="C65" s="34" t="s">
        <v>84</v>
      </c>
      <c r="D65" s="35" t="s">
        <v>23</v>
      </c>
      <c r="E65" s="36">
        <v>121.026</v>
      </c>
      <c r="F65" s="36">
        <v>122.83</v>
      </c>
      <c r="G65" s="37" t="s">
        <v>41</v>
      </c>
      <c r="H65" s="40">
        <f t="shared" si="31"/>
        <v>1.804000000000002</v>
      </c>
      <c r="I65" s="55">
        <f t="shared" si="21"/>
        <v>4639143.7176376274</v>
      </c>
      <c r="J65" s="78">
        <v>8369015.26661829</v>
      </c>
      <c r="K65" s="39">
        <v>4</v>
      </c>
      <c r="L65" s="69">
        <f t="shared" si="27"/>
        <v>0</v>
      </c>
      <c r="M65" s="69">
        <f t="shared" si="27"/>
        <v>0</v>
      </c>
      <c r="N65" s="69">
        <f t="shared" si="27"/>
        <v>0</v>
      </c>
      <c r="O65" s="69">
        <f t="shared" si="27"/>
        <v>8369015.26661829</v>
      </c>
      <c r="P65" s="69">
        <f t="shared" si="27"/>
        <v>0</v>
      </c>
      <c r="Q65" s="69">
        <f t="shared" si="27"/>
        <v>0</v>
      </c>
      <c r="R65" s="69">
        <f t="shared" si="27"/>
        <v>0</v>
      </c>
      <c r="S65" s="69">
        <f t="shared" si="27"/>
        <v>0</v>
      </c>
      <c r="T65" s="69">
        <f t="shared" si="27"/>
        <v>0</v>
      </c>
      <c r="U65" s="69">
        <f t="shared" si="27"/>
        <v>0</v>
      </c>
      <c r="V65" s="69">
        <f t="shared" si="27"/>
        <v>0</v>
      </c>
      <c r="W65" s="69">
        <f t="shared" si="27"/>
        <v>0</v>
      </c>
      <c r="X65" s="69">
        <f t="shared" si="27"/>
        <v>0</v>
      </c>
      <c r="Y65" s="69">
        <f t="shared" si="27"/>
        <v>0</v>
      </c>
      <c r="Z65" s="69">
        <f t="shared" si="27"/>
        <v>0</v>
      </c>
      <c r="AA65" s="69">
        <f t="shared" si="27"/>
        <v>0</v>
      </c>
      <c r="AB65" s="69">
        <f t="shared" si="30"/>
        <v>0</v>
      </c>
      <c r="AC65" s="69">
        <f t="shared" si="30"/>
        <v>0</v>
      </c>
      <c r="AD65" s="69">
        <f t="shared" si="30"/>
        <v>0</v>
      </c>
      <c r="AE65" s="69">
        <f t="shared" si="30"/>
        <v>0</v>
      </c>
      <c r="AF65" s="69">
        <f t="shared" si="30"/>
        <v>0</v>
      </c>
      <c r="AG65" s="69">
        <f t="shared" si="30"/>
        <v>0</v>
      </c>
      <c r="AH65" s="69">
        <f t="shared" si="30"/>
        <v>0</v>
      </c>
      <c r="AI65" s="69">
        <f t="shared" si="30"/>
        <v>0</v>
      </c>
      <c r="AJ65" s="69">
        <f t="shared" si="30"/>
        <v>0</v>
      </c>
      <c r="AK65" s="69">
        <f t="shared" si="30"/>
        <v>0</v>
      </c>
      <c r="AL65" s="69">
        <f t="shared" si="30"/>
        <v>0</v>
      </c>
      <c r="AM65" s="69">
        <f t="shared" si="30"/>
        <v>0</v>
      </c>
      <c r="AN65" s="69">
        <f t="shared" si="30"/>
        <v>0</v>
      </c>
      <c r="AO65" s="70">
        <f t="shared" si="30"/>
        <v>0</v>
      </c>
    </row>
    <row r="66" spans="1:41" outlineLevel="1">
      <c r="A66" s="79">
        <f t="shared" si="25"/>
        <v>20</v>
      </c>
      <c r="B66" s="33" t="str">
        <f t="shared" si="32"/>
        <v>2.3.20</v>
      </c>
      <c r="C66" s="34" t="s">
        <v>85</v>
      </c>
      <c r="D66" s="35" t="s">
        <v>23</v>
      </c>
      <c r="E66" s="36">
        <v>132.38399999999999</v>
      </c>
      <c r="F66" s="36">
        <v>134.1</v>
      </c>
      <c r="G66" s="37" t="s">
        <v>41</v>
      </c>
      <c r="H66" s="40">
        <f t="shared" si="31"/>
        <v>1.7160000000000082</v>
      </c>
      <c r="I66" s="55">
        <f t="shared" si="21"/>
        <v>4770977.2485668901</v>
      </c>
      <c r="J66" s="78">
        <v>8186996.9585408224</v>
      </c>
      <c r="K66" s="39">
        <v>4</v>
      </c>
      <c r="L66" s="69">
        <f t="shared" si="27"/>
        <v>0</v>
      </c>
      <c r="M66" s="69">
        <f t="shared" si="27"/>
        <v>0</v>
      </c>
      <c r="N66" s="69">
        <f t="shared" si="27"/>
        <v>0</v>
      </c>
      <c r="O66" s="69">
        <f t="shared" si="27"/>
        <v>8186996.9585408224</v>
      </c>
      <c r="P66" s="69">
        <f t="shared" si="27"/>
        <v>0</v>
      </c>
      <c r="Q66" s="69">
        <f t="shared" si="27"/>
        <v>0</v>
      </c>
      <c r="R66" s="69">
        <f t="shared" si="27"/>
        <v>0</v>
      </c>
      <c r="S66" s="69">
        <f t="shared" si="27"/>
        <v>0</v>
      </c>
      <c r="T66" s="69">
        <f t="shared" si="27"/>
        <v>0</v>
      </c>
      <c r="U66" s="69">
        <f t="shared" si="27"/>
        <v>0</v>
      </c>
      <c r="V66" s="69">
        <f t="shared" si="27"/>
        <v>0</v>
      </c>
      <c r="W66" s="69">
        <f t="shared" si="27"/>
        <v>0</v>
      </c>
      <c r="X66" s="69">
        <f t="shared" si="27"/>
        <v>0</v>
      </c>
      <c r="Y66" s="69">
        <f t="shared" si="27"/>
        <v>0</v>
      </c>
      <c r="Z66" s="69">
        <f t="shared" si="27"/>
        <v>0</v>
      </c>
      <c r="AA66" s="69">
        <f t="shared" si="27"/>
        <v>0</v>
      </c>
      <c r="AB66" s="69">
        <f t="shared" si="30"/>
        <v>0</v>
      </c>
      <c r="AC66" s="69">
        <f t="shared" si="30"/>
        <v>0</v>
      </c>
      <c r="AD66" s="69">
        <f t="shared" si="30"/>
        <v>0</v>
      </c>
      <c r="AE66" s="69">
        <f t="shared" si="30"/>
        <v>0</v>
      </c>
      <c r="AF66" s="69">
        <f t="shared" si="30"/>
        <v>0</v>
      </c>
      <c r="AG66" s="69">
        <f t="shared" si="30"/>
        <v>0</v>
      </c>
      <c r="AH66" s="69">
        <f t="shared" si="30"/>
        <v>0</v>
      </c>
      <c r="AI66" s="69">
        <f t="shared" si="30"/>
        <v>0</v>
      </c>
      <c r="AJ66" s="69">
        <f t="shared" si="30"/>
        <v>0</v>
      </c>
      <c r="AK66" s="69">
        <f t="shared" si="30"/>
        <v>0</v>
      </c>
      <c r="AL66" s="69">
        <f t="shared" si="30"/>
        <v>0</v>
      </c>
      <c r="AM66" s="69">
        <f t="shared" si="30"/>
        <v>0</v>
      </c>
      <c r="AN66" s="69">
        <f t="shared" si="30"/>
        <v>0</v>
      </c>
      <c r="AO66" s="70">
        <f t="shared" si="30"/>
        <v>0</v>
      </c>
    </row>
    <row r="67" spans="1:41">
      <c r="B67" s="27" t="s">
        <v>86</v>
      </c>
      <c r="C67" s="28" t="s">
        <v>87</v>
      </c>
      <c r="D67" s="29"/>
      <c r="E67" s="30"/>
      <c r="F67" s="30"/>
      <c r="G67" s="31"/>
      <c r="H67" s="31"/>
      <c r="I67" s="54"/>
      <c r="J67" s="32"/>
      <c r="K67" s="19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8"/>
    </row>
    <row r="68" spans="1:41" outlineLevel="1">
      <c r="B68" s="33" t="str">
        <f>B67&amp;"."&amp;1</f>
        <v>2.5.1</v>
      </c>
      <c r="C68" s="34" t="str">
        <f t="array" ref="C68:C83">TRANSPOSE('[5]MC_OAE Implantação'!$F$38:$U$38)</f>
        <v>Passagem Inferior</v>
      </c>
      <c r="D68" s="35" t="s" cm="1">
        <v>18</v>
      </c>
      <c r="E68" s="36">
        <v>29.7</v>
      </c>
      <c r="F68" s="36">
        <f>E68</f>
        <v>29.7</v>
      </c>
      <c r="G68" s="37" t="s">
        <v>9</v>
      </c>
      <c r="H68" s="37">
        <v>1</v>
      </c>
      <c r="I68" s="55">
        <f>J68/H68</f>
        <v>819220.20832007297</v>
      </c>
      <c r="J68" s="78">
        <f t="array" ref="J68:J83">TRANSPOSE('[5]MC_OAE Implantação'!$F$40:$U$40)</f>
        <v>819220.20832007297</v>
      </c>
      <c r="K68" s="39">
        <f t="array" ref="K68:K83">TRANSPOSE('[5]MC_OAE Implantação'!$F$43:$U$43)</f>
        <v>3</v>
      </c>
      <c r="L68" s="69">
        <f t="shared" si="22"/>
        <v>0</v>
      </c>
      <c r="M68" s="69">
        <f t="shared" si="22"/>
        <v>0</v>
      </c>
      <c r="N68" s="69">
        <f t="shared" si="22"/>
        <v>819220.20832007297</v>
      </c>
      <c r="O68" s="69">
        <f t="shared" si="22"/>
        <v>0</v>
      </c>
      <c r="P68" s="69">
        <f t="shared" si="22"/>
        <v>0</v>
      </c>
      <c r="Q68" s="69">
        <f t="shared" si="22"/>
        <v>0</v>
      </c>
      <c r="R68" s="69">
        <f t="shared" si="22"/>
        <v>0</v>
      </c>
      <c r="S68" s="69">
        <f t="shared" si="22"/>
        <v>0</v>
      </c>
      <c r="T68" s="69">
        <f t="shared" si="22"/>
        <v>0</v>
      </c>
      <c r="U68" s="69">
        <f t="shared" si="22"/>
        <v>0</v>
      </c>
      <c r="V68" s="69">
        <f t="shared" si="22"/>
        <v>0</v>
      </c>
      <c r="W68" s="69">
        <f t="shared" si="22"/>
        <v>0</v>
      </c>
      <c r="X68" s="69">
        <f t="shared" si="22"/>
        <v>0</v>
      </c>
      <c r="Y68" s="69">
        <f t="shared" si="22"/>
        <v>0</v>
      </c>
      <c r="Z68" s="69">
        <f t="shared" si="22"/>
        <v>0</v>
      </c>
      <c r="AA68" s="69">
        <f t="shared" si="22"/>
        <v>0</v>
      </c>
      <c r="AB68" s="69">
        <f t="shared" si="23"/>
        <v>0</v>
      </c>
      <c r="AC68" s="69">
        <f t="shared" si="23"/>
        <v>0</v>
      </c>
      <c r="AD68" s="69">
        <f t="shared" si="23"/>
        <v>0</v>
      </c>
      <c r="AE68" s="69">
        <f t="shared" si="23"/>
        <v>0</v>
      </c>
      <c r="AF68" s="69">
        <f t="shared" si="23"/>
        <v>0</v>
      </c>
      <c r="AG68" s="69">
        <f t="shared" si="23"/>
        <v>0</v>
      </c>
      <c r="AH68" s="69">
        <f t="shared" si="23"/>
        <v>0</v>
      </c>
      <c r="AI68" s="69">
        <f t="shared" si="23"/>
        <v>0</v>
      </c>
      <c r="AJ68" s="69">
        <f t="shared" si="23"/>
        <v>0</v>
      </c>
      <c r="AK68" s="69">
        <f t="shared" si="23"/>
        <v>0</v>
      </c>
      <c r="AL68" s="69">
        <f t="shared" si="23"/>
        <v>0</v>
      </c>
      <c r="AM68" s="69">
        <f t="shared" si="23"/>
        <v>0</v>
      </c>
      <c r="AN68" s="69">
        <f t="shared" si="23"/>
        <v>0</v>
      </c>
      <c r="AO68" s="70">
        <f t="shared" si="23"/>
        <v>0</v>
      </c>
    </row>
    <row r="69" spans="1:41" outlineLevel="1">
      <c r="B69" s="33" t="str">
        <f>B67&amp;"."&amp;2</f>
        <v>2.5.2</v>
      </c>
      <c r="C69" s="34" t="str">
        <v>Ponte sobre o Rio das Codornas</v>
      </c>
      <c r="D69" s="35" t="s">
        <v>18</v>
      </c>
      <c r="E69" s="36">
        <v>36.450000000000003</v>
      </c>
      <c r="F69" s="36">
        <f t="shared" ref="F69:F82" si="33">E69</f>
        <v>36.450000000000003</v>
      </c>
      <c r="G69" s="37" t="s">
        <v>9</v>
      </c>
      <c r="H69" s="37">
        <v>1</v>
      </c>
      <c r="I69" s="55">
        <f t="shared" ref="I69:I83" si="34">J69/H69</f>
        <v>1850284.594896401</v>
      </c>
      <c r="J69" s="78">
        <v>1850284.594896401</v>
      </c>
      <c r="K69" s="39">
        <v>3</v>
      </c>
      <c r="L69" s="69">
        <f t="shared" si="22"/>
        <v>0</v>
      </c>
      <c r="M69" s="69">
        <f t="shared" si="22"/>
        <v>0</v>
      </c>
      <c r="N69" s="69">
        <f t="shared" si="22"/>
        <v>1850284.594896401</v>
      </c>
      <c r="O69" s="69">
        <f t="shared" si="22"/>
        <v>0</v>
      </c>
      <c r="P69" s="69">
        <f t="shared" si="22"/>
        <v>0</v>
      </c>
      <c r="Q69" s="69">
        <f t="shared" si="22"/>
        <v>0</v>
      </c>
      <c r="R69" s="69">
        <f t="shared" si="22"/>
        <v>0</v>
      </c>
      <c r="S69" s="69">
        <f t="shared" si="22"/>
        <v>0</v>
      </c>
      <c r="T69" s="69">
        <f t="shared" si="22"/>
        <v>0</v>
      </c>
      <c r="U69" s="69">
        <f t="shared" si="22"/>
        <v>0</v>
      </c>
      <c r="V69" s="69">
        <f t="shared" si="22"/>
        <v>0</v>
      </c>
      <c r="W69" s="69">
        <f t="shared" si="22"/>
        <v>0</v>
      </c>
      <c r="X69" s="69">
        <f t="shared" si="22"/>
        <v>0</v>
      </c>
      <c r="Y69" s="69">
        <f t="shared" si="22"/>
        <v>0</v>
      </c>
      <c r="Z69" s="69">
        <f t="shared" si="22"/>
        <v>0</v>
      </c>
      <c r="AA69" s="69">
        <f t="shared" si="22"/>
        <v>0</v>
      </c>
      <c r="AB69" s="69">
        <f t="shared" si="23"/>
        <v>0</v>
      </c>
      <c r="AC69" s="69">
        <f t="shared" si="23"/>
        <v>0</v>
      </c>
      <c r="AD69" s="69">
        <f t="shared" si="23"/>
        <v>0</v>
      </c>
      <c r="AE69" s="69">
        <f t="shared" si="23"/>
        <v>0</v>
      </c>
      <c r="AF69" s="69">
        <f t="shared" si="23"/>
        <v>0</v>
      </c>
      <c r="AG69" s="69">
        <f t="shared" si="23"/>
        <v>0</v>
      </c>
      <c r="AH69" s="69">
        <f t="shared" si="23"/>
        <v>0</v>
      </c>
      <c r="AI69" s="69">
        <f t="shared" si="23"/>
        <v>0</v>
      </c>
      <c r="AJ69" s="69">
        <f t="shared" si="23"/>
        <v>0</v>
      </c>
      <c r="AK69" s="69">
        <f t="shared" si="23"/>
        <v>0</v>
      </c>
      <c r="AL69" s="69">
        <f t="shared" si="23"/>
        <v>0</v>
      </c>
      <c r="AM69" s="69">
        <f t="shared" si="23"/>
        <v>0</v>
      </c>
      <c r="AN69" s="69">
        <f t="shared" si="23"/>
        <v>0</v>
      </c>
      <c r="AO69" s="70">
        <f t="shared" si="23"/>
        <v>0</v>
      </c>
    </row>
    <row r="70" spans="1:41" outlineLevel="1">
      <c r="B70" s="33" t="str">
        <f>B67&amp;"."&amp;3</f>
        <v>2.5.3</v>
      </c>
      <c r="C70" s="34" t="str">
        <v>Viaduto - Passagem Inferior</v>
      </c>
      <c r="D70" s="35" t="s">
        <v>18</v>
      </c>
      <c r="E70" s="36">
        <v>40.6</v>
      </c>
      <c r="F70" s="36">
        <f t="shared" si="33"/>
        <v>40.6</v>
      </c>
      <c r="G70" s="37" t="s">
        <v>9</v>
      </c>
      <c r="H70" s="37">
        <v>1</v>
      </c>
      <c r="I70" s="55">
        <f t="shared" si="34"/>
        <v>948270.8548844055</v>
      </c>
      <c r="J70" s="78">
        <v>948270.8548844055</v>
      </c>
      <c r="K70" s="39">
        <v>3</v>
      </c>
      <c r="L70" s="69">
        <f t="shared" si="22"/>
        <v>0</v>
      </c>
      <c r="M70" s="69">
        <f t="shared" si="22"/>
        <v>0</v>
      </c>
      <c r="N70" s="69">
        <f t="shared" si="22"/>
        <v>948270.8548844055</v>
      </c>
      <c r="O70" s="69">
        <f t="shared" si="22"/>
        <v>0</v>
      </c>
      <c r="P70" s="69">
        <f t="shared" si="22"/>
        <v>0</v>
      </c>
      <c r="Q70" s="69">
        <f t="shared" si="22"/>
        <v>0</v>
      </c>
      <c r="R70" s="69">
        <f t="shared" si="22"/>
        <v>0</v>
      </c>
      <c r="S70" s="69">
        <f t="shared" si="22"/>
        <v>0</v>
      </c>
      <c r="T70" s="69">
        <f t="shared" si="22"/>
        <v>0</v>
      </c>
      <c r="U70" s="69">
        <f t="shared" si="22"/>
        <v>0</v>
      </c>
      <c r="V70" s="69">
        <f t="shared" si="22"/>
        <v>0</v>
      </c>
      <c r="W70" s="69">
        <f t="shared" si="22"/>
        <v>0</v>
      </c>
      <c r="X70" s="69">
        <f t="shared" si="22"/>
        <v>0</v>
      </c>
      <c r="Y70" s="69">
        <f t="shared" si="22"/>
        <v>0</v>
      </c>
      <c r="Z70" s="69">
        <f t="shared" si="22"/>
        <v>0</v>
      </c>
      <c r="AA70" s="69">
        <f t="shared" si="22"/>
        <v>0</v>
      </c>
      <c r="AB70" s="69">
        <f t="shared" si="23"/>
        <v>0</v>
      </c>
      <c r="AC70" s="69">
        <f t="shared" si="23"/>
        <v>0</v>
      </c>
      <c r="AD70" s="69">
        <f t="shared" si="23"/>
        <v>0</v>
      </c>
      <c r="AE70" s="69">
        <f t="shared" si="23"/>
        <v>0</v>
      </c>
      <c r="AF70" s="69">
        <f t="shared" si="23"/>
        <v>0</v>
      </c>
      <c r="AG70" s="69">
        <f t="shared" si="23"/>
        <v>0</v>
      </c>
      <c r="AH70" s="69">
        <f t="shared" si="23"/>
        <v>0</v>
      </c>
      <c r="AI70" s="69">
        <f t="shared" si="23"/>
        <v>0</v>
      </c>
      <c r="AJ70" s="69">
        <f t="shared" si="23"/>
        <v>0</v>
      </c>
      <c r="AK70" s="69">
        <f t="shared" si="23"/>
        <v>0</v>
      </c>
      <c r="AL70" s="69">
        <f t="shared" si="23"/>
        <v>0</v>
      </c>
      <c r="AM70" s="69">
        <f t="shared" si="23"/>
        <v>0</v>
      </c>
      <c r="AN70" s="69">
        <f t="shared" si="23"/>
        <v>0</v>
      </c>
      <c r="AO70" s="70">
        <f t="shared" si="23"/>
        <v>0</v>
      </c>
    </row>
    <row r="71" spans="1:41" outlineLevel="1">
      <c r="B71" s="33" t="str">
        <f>B67&amp;"."&amp;4</f>
        <v>2.5.4</v>
      </c>
      <c r="C71" s="34" t="str">
        <v>Ponte sobre o Rio Engenheiro Eduardo Gomes Moretzsohn</v>
      </c>
      <c r="D71" s="35" t="s">
        <v>18</v>
      </c>
      <c r="E71" s="36">
        <v>50.4</v>
      </c>
      <c r="F71" s="36">
        <f t="shared" si="33"/>
        <v>50.4</v>
      </c>
      <c r="G71" s="37" t="s">
        <v>9</v>
      </c>
      <c r="H71" s="37">
        <v>1</v>
      </c>
      <c r="I71" s="55">
        <f t="shared" si="34"/>
        <v>17430217.19829943</v>
      </c>
      <c r="J71" s="78">
        <v>17430217.19829943</v>
      </c>
      <c r="K71" s="39">
        <v>4</v>
      </c>
      <c r="L71" s="69">
        <f t="shared" si="22"/>
        <v>0</v>
      </c>
      <c r="M71" s="69">
        <f t="shared" si="22"/>
        <v>0</v>
      </c>
      <c r="N71" s="69">
        <f t="shared" si="22"/>
        <v>0</v>
      </c>
      <c r="O71" s="69">
        <f t="shared" si="22"/>
        <v>17430217.19829943</v>
      </c>
      <c r="P71" s="69">
        <f t="shared" si="22"/>
        <v>0</v>
      </c>
      <c r="Q71" s="69">
        <f t="shared" si="22"/>
        <v>0</v>
      </c>
      <c r="R71" s="69">
        <f t="shared" si="22"/>
        <v>0</v>
      </c>
      <c r="S71" s="69">
        <f t="shared" si="22"/>
        <v>0</v>
      </c>
      <c r="T71" s="69">
        <f t="shared" si="22"/>
        <v>0</v>
      </c>
      <c r="U71" s="69">
        <f t="shared" si="22"/>
        <v>0</v>
      </c>
      <c r="V71" s="69">
        <f t="shared" si="22"/>
        <v>0</v>
      </c>
      <c r="W71" s="69">
        <f t="shared" si="22"/>
        <v>0</v>
      </c>
      <c r="X71" s="69">
        <f t="shared" si="22"/>
        <v>0</v>
      </c>
      <c r="Y71" s="69">
        <f t="shared" si="22"/>
        <v>0</v>
      </c>
      <c r="Z71" s="69">
        <f t="shared" si="22"/>
        <v>0</v>
      </c>
      <c r="AA71" s="69">
        <f t="shared" si="22"/>
        <v>0</v>
      </c>
      <c r="AB71" s="69">
        <f t="shared" si="23"/>
        <v>0</v>
      </c>
      <c r="AC71" s="69">
        <f t="shared" si="23"/>
        <v>0</v>
      </c>
      <c r="AD71" s="69">
        <f t="shared" si="23"/>
        <v>0</v>
      </c>
      <c r="AE71" s="69">
        <f t="shared" si="23"/>
        <v>0</v>
      </c>
      <c r="AF71" s="69">
        <f t="shared" si="23"/>
        <v>0</v>
      </c>
      <c r="AG71" s="69">
        <f t="shared" si="23"/>
        <v>0</v>
      </c>
      <c r="AH71" s="69">
        <f t="shared" si="23"/>
        <v>0</v>
      </c>
      <c r="AI71" s="69">
        <f t="shared" si="23"/>
        <v>0</v>
      </c>
      <c r="AJ71" s="69">
        <f t="shared" si="23"/>
        <v>0</v>
      </c>
      <c r="AK71" s="69">
        <f t="shared" si="23"/>
        <v>0</v>
      </c>
      <c r="AL71" s="69">
        <f t="shared" si="23"/>
        <v>0</v>
      </c>
      <c r="AM71" s="69">
        <f t="shared" si="23"/>
        <v>0</v>
      </c>
      <c r="AN71" s="69">
        <f t="shared" si="23"/>
        <v>0</v>
      </c>
      <c r="AO71" s="70">
        <f t="shared" si="23"/>
        <v>0</v>
      </c>
    </row>
    <row r="72" spans="1:41" outlineLevel="1">
      <c r="B72" s="33" t="str">
        <f>B67&amp;"."&amp;5</f>
        <v>2.5.5</v>
      </c>
      <c r="C72" s="34" t="str">
        <v>Viaduto - Passagem Inferior - Leste / Oeste</v>
      </c>
      <c r="D72" s="35" t="s">
        <v>18</v>
      </c>
      <c r="E72" s="36">
        <v>55.2</v>
      </c>
      <c r="F72" s="36">
        <f t="shared" si="33"/>
        <v>55.2</v>
      </c>
      <c r="G72" s="37" t="s">
        <v>9</v>
      </c>
      <c r="H72" s="37">
        <v>1</v>
      </c>
      <c r="I72" s="55">
        <f t="shared" si="34"/>
        <v>2788834.7517279084</v>
      </c>
      <c r="J72" s="78">
        <v>2788834.7517279084</v>
      </c>
      <c r="K72" s="39">
        <v>4</v>
      </c>
      <c r="L72" s="69">
        <f t="shared" si="22"/>
        <v>0</v>
      </c>
      <c r="M72" s="69">
        <f t="shared" si="22"/>
        <v>0</v>
      </c>
      <c r="N72" s="69">
        <f t="shared" si="22"/>
        <v>0</v>
      </c>
      <c r="O72" s="69">
        <f t="shared" si="22"/>
        <v>2788834.7517279084</v>
      </c>
      <c r="P72" s="69">
        <f t="shared" si="22"/>
        <v>0</v>
      </c>
      <c r="Q72" s="69">
        <f t="shared" si="22"/>
        <v>0</v>
      </c>
      <c r="R72" s="69">
        <f t="shared" si="22"/>
        <v>0</v>
      </c>
      <c r="S72" s="69">
        <f t="shared" si="22"/>
        <v>0</v>
      </c>
      <c r="T72" s="69">
        <f t="shared" si="22"/>
        <v>0</v>
      </c>
      <c r="U72" s="69">
        <f t="shared" si="22"/>
        <v>0</v>
      </c>
      <c r="V72" s="69">
        <f t="shared" si="22"/>
        <v>0</v>
      </c>
      <c r="W72" s="69">
        <f t="shared" si="22"/>
        <v>0</v>
      </c>
      <c r="X72" s="69">
        <f t="shared" si="22"/>
        <v>0</v>
      </c>
      <c r="Y72" s="69">
        <f t="shared" si="22"/>
        <v>0</v>
      </c>
      <c r="Z72" s="69">
        <f t="shared" si="22"/>
        <v>0</v>
      </c>
      <c r="AA72" s="69">
        <f t="shared" si="22"/>
        <v>0</v>
      </c>
      <c r="AB72" s="69">
        <f t="shared" si="23"/>
        <v>0</v>
      </c>
      <c r="AC72" s="69">
        <f t="shared" si="23"/>
        <v>0</v>
      </c>
      <c r="AD72" s="69">
        <f t="shared" si="23"/>
        <v>0</v>
      </c>
      <c r="AE72" s="69">
        <f t="shared" si="23"/>
        <v>0</v>
      </c>
      <c r="AF72" s="69">
        <f t="shared" si="23"/>
        <v>0</v>
      </c>
      <c r="AG72" s="69">
        <f t="shared" si="23"/>
        <v>0</v>
      </c>
      <c r="AH72" s="69">
        <f t="shared" si="23"/>
        <v>0</v>
      </c>
      <c r="AI72" s="69">
        <f t="shared" si="23"/>
        <v>0</v>
      </c>
      <c r="AJ72" s="69">
        <f t="shared" si="23"/>
        <v>0</v>
      </c>
      <c r="AK72" s="69">
        <f t="shared" si="23"/>
        <v>0</v>
      </c>
      <c r="AL72" s="69">
        <f t="shared" si="23"/>
        <v>0</v>
      </c>
      <c r="AM72" s="69">
        <f t="shared" si="23"/>
        <v>0</v>
      </c>
      <c r="AN72" s="69">
        <f t="shared" si="23"/>
        <v>0</v>
      </c>
      <c r="AO72" s="70">
        <f t="shared" si="23"/>
        <v>0</v>
      </c>
    </row>
    <row r="73" spans="1:41" outlineLevel="1">
      <c r="B73" s="33" t="str">
        <f>B67&amp;"."&amp;6</f>
        <v>2.5.6</v>
      </c>
      <c r="C73" s="34" t="str">
        <v>Passagem de Gado</v>
      </c>
      <c r="D73" s="35" t="s">
        <v>18</v>
      </c>
      <c r="E73" s="36">
        <v>56.2</v>
      </c>
      <c r="F73" s="36">
        <f t="shared" si="33"/>
        <v>56.2</v>
      </c>
      <c r="G73" s="37" t="s">
        <v>9</v>
      </c>
      <c r="H73" s="37">
        <v>1</v>
      </c>
      <c r="I73" s="55">
        <f t="shared" si="34"/>
        <v>238212.96837675886</v>
      </c>
      <c r="J73" s="78">
        <v>238212.96837675886</v>
      </c>
      <c r="K73" s="39">
        <v>4</v>
      </c>
      <c r="L73" s="69">
        <f t="shared" ref="L73:AA83" si="35">IF($K73=L$4,$J73,0)</f>
        <v>0</v>
      </c>
      <c r="M73" s="69">
        <f t="shared" si="35"/>
        <v>0</v>
      </c>
      <c r="N73" s="69">
        <f t="shared" si="35"/>
        <v>0</v>
      </c>
      <c r="O73" s="69">
        <f t="shared" si="35"/>
        <v>238212.96837675886</v>
      </c>
      <c r="P73" s="69">
        <f t="shared" si="35"/>
        <v>0</v>
      </c>
      <c r="Q73" s="69">
        <f t="shared" si="35"/>
        <v>0</v>
      </c>
      <c r="R73" s="69">
        <f t="shared" si="35"/>
        <v>0</v>
      </c>
      <c r="S73" s="69">
        <f t="shared" si="35"/>
        <v>0</v>
      </c>
      <c r="T73" s="69">
        <f t="shared" si="35"/>
        <v>0</v>
      </c>
      <c r="U73" s="69">
        <f t="shared" si="35"/>
        <v>0</v>
      </c>
      <c r="V73" s="69">
        <f t="shared" si="35"/>
        <v>0</v>
      </c>
      <c r="W73" s="69">
        <f t="shared" si="35"/>
        <v>0</v>
      </c>
      <c r="X73" s="69">
        <f t="shared" si="35"/>
        <v>0</v>
      </c>
      <c r="Y73" s="69">
        <f t="shared" si="35"/>
        <v>0</v>
      </c>
      <c r="Z73" s="69">
        <f t="shared" si="35"/>
        <v>0</v>
      </c>
      <c r="AA73" s="69">
        <f t="shared" si="35"/>
        <v>0</v>
      </c>
      <c r="AB73" s="69">
        <f t="shared" ref="AB73:AO83" si="36">IF($K73=AB$4,$J73,0)</f>
        <v>0</v>
      </c>
      <c r="AC73" s="69">
        <f t="shared" si="36"/>
        <v>0</v>
      </c>
      <c r="AD73" s="69">
        <f t="shared" si="36"/>
        <v>0</v>
      </c>
      <c r="AE73" s="69">
        <f t="shared" si="36"/>
        <v>0</v>
      </c>
      <c r="AF73" s="69">
        <f t="shared" si="36"/>
        <v>0</v>
      </c>
      <c r="AG73" s="69">
        <f t="shared" si="36"/>
        <v>0</v>
      </c>
      <c r="AH73" s="69">
        <f t="shared" si="36"/>
        <v>0</v>
      </c>
      <c r="AI73" s="69">
        <f t="shared" si="36"/>
        <v>0</v>
      </c>
      <c r="AJ73" s="69">
        <f t="shared" si="36"/>
        <v>0</v>
      </c>
      <c r="AK73" s="69">
        <f t="shared" si="36"/>
        <v>0</v>
      </c>
      <c r="AL73" s="69">
        <f t="shared" si="36"/>
        <v>0</v>
      </c>
      <c r="AM73" s="69">
        <f t="shared" si="36"/>
        <v>0</v>
      </c>
      <c r="AN73" s="69">
        <f t="shared" si="36"/>
        <v>0</v>
      </c>
      <c r="AO73" s="70">
        <f t="shared" si="36"/>
        <v>0</v>
      </c>
    </row>
    <row r="74" spans="1:41" outlineLevel="1">
      <c r="B74" s="33" t="str">
        <f>B67&amp;"."&amp;7</f>
        <v>2.5.7</v>
      </c>
      <c r="C74" s="34" t="str">
        <v>Passagem de Gado</v>
      </c>
      <c r="D74" s="35" t="s">
        <v>18</v>
      </c>
      <c r="E74" s="36">
        <v>59.5</v>
      </c>
      <c r="F74" s="36">
        <f t="shared" si="33"/>
        <v>59.5</v>
      </c>
      <c r="G74" s="37" t="s">
        <v>9</v>
      </c>
      <c r="H74" s="37">
        <v>1</v>
      </c>
      <c r="I74" s="55">
        <f t="shared" si="34"/>
        <v>210726.85664097898</v>
      </c>
      <c r="J74" s="78">
        <v>210726.85664097898</v>
      </c>
      <c r="K74" s="39">
        <v>4</v>
      </c>
      <c r="L74" s="69">
        <f t="shared" si="35"/>
        <v>0</v>
      </c>
      <c r="M74" s="69">
        <f t="shared" si="35"/>
        <v>0</v>
      </c>
      <c r="N74" s="69">
        <f t="shared" si="35"/>
        <v>0</v>
      </c>
      <c r="O74" s="69">
        <f t="shared" si="35"/>
        <v>210726.85664097898</v>
      </c>
      <c r="P74" s="69">
        <f t="shared" si="35"/>
        <v>0</v>
      </c>
      <c r="Q74" s="69">
        <f t="shared" si="35"/>
        <v>0</v>
      </c>
      <c r="R74" s="69">
        <f t="shared" si="35"/>
        <v>0</v>
      </c>
      <c r="S74" s="69">
        <f t="shared" si="35"/>
        <v>0</v>
      </c>
      <c r="T74" s="69">
        <f t="shared" si="35"/>
        <v>0</v>
      </c>
      <c r="U74" s="69">
        <f t="shared" si="35"/>
        <v>0</v>
      </c>
      <c r="V74" s="69">
        <f t="shared" si="35"/>
        <v>0</v>
      </c>
      <c r="W74" s="69">
        <f t="shared" si="35"/>
        <v>0</v>
      </c>
      <c r="X74" s="69">
        <f t="shared" si="35"/>
        <v>0</v>
      </c>
      <c r="Y74" s="69">
        <f t="shared" si="35"/>
        <v>0</v>
      </c>
      <c r="Z74" s="69">
        <f t="shared" si="35"/>
        <v>0</v>
      </c>
      <c r="AA74" s="69">
        <f t="shared" si="35"/>
        <v>0</v>
      </c>
      <c r="AB74" s="69">
        <f t="shared" si="36"/>
        <v>0</v>
      </c>
      <c r="AC74" s="69">
        <f t="shared" si="36"/>
        <v>0</v>
      </c>
      <c r="AD74" s="69">
        <f t="shared" si="36"/>
        <v>0</v>
      </c>
      <c r="AE74" s="69">
        <f t="shared" si="36"/>
        <v>0</v>
      </c>
      <c r="AF74" s="69">
        <f t="shared" si="36"/>
        <v>0</v>
      </c>
      <c r="AG74" s="69">
        <f t="shared" si="36"/>
        <v>0</v>
      </c>
      <c r="AH74" s="69">
        <f t="shared" si="36"/>
        <v>0</v>
      </c>
      <c r="AI74" s="69">
        <f t="shared" si="36"/>
        <v>0</v>
      </c>
      <c r="AJ74" s="69">
        <f t="shared" si="36"/>
        <v>0</v>
      </c>
      <c r="AK74" s="69">
        <f t="shared" si="36"/>
        <v>0</v>
      </c>
      <c r="AL74" s="69">
        <f t="shared" si="36"/>
        <v>0</v>
      </c>
      <c r="AM74" s="69">
        <f t="shared" si="36"/>
        <v>0</v>
      </c>
      <c r="AN74" s="69">
        <f t="shared" si="36"/>
        <v>0</v>
      </c>
      <c r="AO74" s="70">
        <f t="shared" si="36"/>
        <v>0</v>
      </c>
    </row>
    <row r="75" spans="1:41" outlineLevel="1">
      <c r="B75" s="33" t="str">
        <f>B67&amp;"."&amp;8</f>
        <v>2.5.8</v>
      </c>
      <c r="C75" s="34" t="str">
        <v>Ponte</v>
      </c>
      <c r="D75" s="35" t="s">
        <v>18</v>
      </c>
      <c r="E75" s="36">
        <v>65.400000000000006</v>
      </c>
      <c r="F75" s="36">
        <f t="shared" si="33"/>
        <v>65.400000000000006</v>
      </c>
      <c r="G75" s="37" t="s">
        <v>9</v>
      </c>
      <c r="H75" s="37">
        <v>1</v>
      </c>
      <c r="I75" s="55">
        <f t="shared" si="34"/>
        <v>1598440.3028132794</v>
      </c>
      <c r="J75" s="78">
        <v>1598440.3028132794</v>
      </c>
      <c r="K75" s="39">
        <v>4</v>
      </c>
      <c r="L75" s="69">
        <f t="shared" si="35"/>
        <v>0</v>
      </c>
      <c r="M75" s="69">
        <f t="shared" si="35"/>
        <v>0</v>
      </c>
      <c r="N75" s="69">
        <f t="shared" si="35"/>
        <v>0</v>
      </c>
      <c r="O75" s="69">
        <f t="shared" si="35"/>
        <v>1598440.3028132794</v>
      </c>
      <c r="P75" s="69">
        <f t="shared" si="35"/>
        <v>0</v>
      </c>
      <c r="Q75" s="69">
        <f t="shared" si="35"/>
        <v>0</v>
      </c>
      <c r="R75" s="69">
        <f t="shared" si="35"/>
        <v>0</v>
      </c>
      <c r="S75" s="69">
        <f t="shared" si="35"/>
        <v>0</v>
      </c>
      <c r="T75" s="69">
        <f t="shared" si="35"/>
        <v>0</v>
      </c>
      <c r="U75" s="69">
        <f t="shared" si="35"/>
        <v>0</v>
      </c>
      <c r="V75" s="69">
        <f t="shared" si="35"/>
        <v>0</v>
      </c>
      <c r="W75" s="69">
        <f t="shared" si="35"/>
        <v>0</v>
      </c>
      <c r="X75" s="69">
        <f t="shared" si="35"/>
        <v>0</v>
      </c>
      <c r="Y75" s="69">
        <f t="shared" si="35"/>
        <v>0</v>
      </c>
      <c r="Z75" s="69">
        <f t="shared" si="35"/>
        <v>0</v>
      </c>
      <c r="AA75" s="69">
        <f t="shared" si="35"/>
        <v>0</v>
      </c>
      <c r="AB75" s="69">
        <f t="shared" si="36"/>
        <v>0</v>
      </c>
      <c r="AC75" s="69">
        <f t="shared" si="36"/>
        <v>0</v>
      </c>
      <c r="AD75" s="69">
        <f t="shared" si="36"/>
        <v>0</v>
      </c>
      <c r="AE75" s="69">
        <f t="shared" si="36"/>
        <v>0</v>
      </c>
      <c r="AF75" s="69">
        <f t="shared" si="36"/>
        <v>0</v>
      </c>
      <c r="AG75" s="69">
        <f t="shared" si="36"/>
        <v>0</v>
      </c>
      <c r="AH75" s="69">
        <f t="shared" si="36"/>
        <v>0</v>
      </c>
      <c r="AI75" s="69">
        <f t="shared" si="36"/>
        <v>0</v>
      </c>
      <c r="AJ75" s="69">
        <f t="shared" si="36"/>
        <v>0</v>
      </c>
      <c r="AK75" s="69">
        <f t="shared" si="36"/>
        <v>0</v>
      </c>
      <c r="AL75" s="69">
        <f t="shared" si="36"/>
        <v>0</v>
      </c>
      <c r="AM75" s="69">
        <f t="shared" si="36"/>
        <v>0</v>
      </c>
      <c r="AN75" s="69">
        <f t="shared" si="36"/>
        <v>0</v>
      </c>
      <c r="AO75" s="70">
        <f t="shared" si="36"/>
        <v>0</v>
      </c>
    </row>
    <row r="76" spans="1:41" outlineLevel="1">
      <c r="B76" s="33" t="str">
        <f>B67&amp;"."&amp;9</f>
        <v>2.5.9</v>
      </c>
      <c r="C76" s="34" t="str">
        <v>Ponte sobre o Rio Maracujá</v>
      </c>
      <c r="D76" s="35" t="s">
        <v>18</v>
      </c>
      <c r="E76" s="36">
        <v>71.599999999999994</v>
      </c>
      <c r="F76" s="36">
        <f t="shared" si="33"/>
        <v>71.599999999999994</v>
      </c>
      <c r="G76" s="37" t="s">
        <v>9</v>
      </c>
      <c r="H76" s="37">
        <v>1</v>
      </c>
      <c r="I76" s="55">
        <f t="shared" si="34"/>
        <v>2569839.71513389</v>
      </c>
      <c r="J76" s="78">
        <v>2569839.71513389</v>
      </c>
      <c r="K76" s="39">
        <v>5</v>
      </c>
      <c r="L76" s="69">
        <f t="shared" si="35"/>
        <v>0</v>
      </c>
      <c r="M76" s="69">
        <f t="shared" si="35"/>
        <v>0</v>
      </c>
      <c r="N76" s="69">
        <f t="shared" si="35"/>
        <v>0</v>
      </c>
      <c r="O76" s="69">
        <f t="shared" si="35"/>
        <v>0</v>
      </c>
      <c r="P76" s="69">
        <f t="shared" si="35"/>
        <v>2569839.71513389</v>
      </c>
      <c r="Q76" s="69">
        <f t="shared" si="35"/>
        <v>0</v>
      </c>
      <c r="R76" s="69">
        <f t="shared" si="35"/>
        <v>0</v>
      </c>
      <c r="S76" s="69">
        <f t="shared" si="35"/>
        <v>0</v>
      </c>
      <c r="T76" s="69">
        <f t="shared" si="35"/>
        <v>0</v>
      </c>
      <c r="U76" s="69">
        <f t="shared" si="35"/>
        <v>0</v>
      </c>
      <c r="V76" s="69">
        <f t="shared" si="35"/>
        <v>0</v>
      </c>
      <c r="W76" s="69">
        <f t="shared" si="35"/>
        <v>0</v>
      </c>
      <c r="X76" s="69">
        <f t="shared" si="35"/>
        <v>0</v>
      </c>
      <c r="Y76" s="69">
        <f t="shared" si="35"/>
        <v>0</v>
      </c>
      <c r="Z76" s="69">
        <f t="shared" si="35"/>
        <v>0</v>
      </c>
      <c r="AA76" s="69">
        <f t="shared" si="35"/>
        <v>0</v>
      </c>
      <c r="AB76" s="69">
        <f t="shared" si="36"/>
        <v>0</v>
      </c>
      <c r="AC76" s="69">
        <f t="shared" si="36"/>
        <v>0</v>
      </c>
      <c r="AD76" s="69">
        <f t="shared" si="36"/>
        <v>0</v>
      </c>
      <c r="AE76" s="69">
        <f t="shared" si="36"/>
        <v>0</v>
      </c>
      <c r="AF76" s="69">
        <f t="shared" si="36"/>
        <v>0</v>
      </c>
      <c r="AG76" s="69">
        <f t="shared" si="36"/>
        <v>0</v>
      </c>
      <c r="AH76" s="69">
        <f t="shared" si="36"/>
        <v>0</v>
      </c>
      <c r="AI76" s="69">
        <f t="shared" si="36"/>
        <v>0</v>
      </c>
      <c r="AJ76" s="69">
        <f t="shared" si="36"/>
        <v>0</v>
      </c>
      <c r="AK76" s="69">
        <f t="shared" si="36"/>
        <v>0</v>
      </c>
      <c r="AL76" s="69">
        <f t="shared" si="36"/>
        <v>0</v>
      </c>
      <c r="AM76" s="69">
        <f t="shared" si="36"/>
        <v>0</v>
      </c>
      <c r="AN76" s="69">
        <f t="shared" si="36"/>
        <v>0</v>
      </c>
      <c r="AO76" s="70">
        <f t="shared" si="36"/>
        <v>0</v>
      </c>
    </row>
    <row r="77" spans="1:41" outlineLevel="1">
      <c r="B77" s="33" t="str">
        <f>B67&amp;"."&amp;10</f>
        <v>2.5.10</v>
      </c>
      <c r="C77" s="34" t="str">
        <v>Ponte</v>
      </c>
      <c r="D77" s="35" t="s">
        <v>18</v>
      </c>
      <c r="E77" s="36">
        <v>74.3</v>
      </c>
      <c r="F77" s="36">
        <f t="shared" si="33"/>
        <v>74.3</v>
      </c>
      <c r="G77" s="37" t="s">
        <v>9</v>
      </c>
      <c r="H77" s="37">
        <v>1</v>
      </c>
      <c r="I77" s="55">
        <f t="shared" si="34"/>
        <v>807600.06352120708</v>
      </c>
      <c r="J77" s="78">
        <v>807600.06352120708</v>
      </c>
      <c r="K77" s="39">
        <v>5</v>
      </c>
      <c r="L77" s="69">
        <f t="shared" si="35"/>
        <v>0</v>
      </c>
      <c r="M77" s="69">
        <f t="shared" si="35"/>
        <v>0</v>
      </c>
      <c r="N77" s="69">
        <f t="shared" si="35"/>
        <v>0</v>
      </c>
      <c r="O77" s="69">
        <f t="shared" si="35"/>
        <v>0</v>
      </c>
      <c r="P77" s="69">
        <f t="shared" si="35"/>
        <v>807600.06352120708</v>
      </c>
      <c r="Q77" s="69">
        <f t="shared" si="35"/>
        <v>0</v>
      </c>
      <c r="R77" s="69">
        <f t="shared" si="35"/>
        <v>0</v>
      </c>
      <c r="S77" s="69">
        <f t="shared" si="35"/>
        <v>0</v>
      </c>
      <c r="T77" s="69">
        <f t="shared" si="35"/>
        <v>0</v>
      </c>
      <c r="U77" s="69">
        <f t="shared" si="35"/>
        <v>0</v>
      </c>
      <c r="V77" s="69">
        <f t="shared" si="35"/>
        <v>0</v>
      </c>
      <c r="W77" s="69">
        <f t="shared" si="35"/>
        <v>0</v>
      </c>
      <c r="X77" s="69">
        <f t="shared" si="35"/>
        <v>0</v>
      </c>
      <c r="Y77" s="69">
        <f t="shared" si="35"/>
        <v>0</v>
      </c>
      <c r="Z77" s="69">
        <f t="shared" si="35"/>
        <v>0</v>
      </c>
      <c r="AA77" s="69">
        <f t="shared" si="35"/>
        <v>0</v>
      </c>
      <c r="AB77" s="69">
        <f t="shared" si="36"/>
        <v>0</v>
      </c>
      <c r="AC77" s="69">
        <f t="shared" si="36"/>
        <v>0</v>
      </c>
      <c r="AD77" s="69">
        <f t="shared" si="36"/>
        <v>0</v>
      </c>
      <c r="AE77" s="69">
        <f t="shared" si="36"/>
        <v>0</v>
      </c>
      <c r="AF77" s="69">
        <f t="shared" si="36"/>
        <v>0</v>
      </c>
      <c r="AG77" s="69">
        <f t="shared" si="36"/>
        <v>0</v>
      </c>
      <c r="AH77" s="69">
        <f t="shared" si="36"/>
        <v>0</v>
      </c>
      <c r="AI77" s="69">
        <f t="shared" si="36"/>
        <v>0</v>
      </c>
      <c r="AJ77" s="69">
        <f t="shared" si="36"/>
        <v>0</v>
      </c>
      <c r="AK77" s="69">
        <f t="shared" si="36"/>
        <v>0</v>
      </c>
      <c r="AL77" s="69">
        <f t="shared" si="36"/>
        <v>0</v>
      </c>
      <c r="AM77" s="69">
        <f t="shared" si="36"/>
        <v>0</v>
      </c>
      <c r="AN77" s="69">
        <f t="shared" si="36"/>
        <v>0</v>
      </c>
      <c r="AO77" s="70">
        <f t="shared" si="36"/>
        <v>0</v>
      </c>
    </row>
    <row r="78" spans="1:41" outlineLevel="1">
      <c r="B78" s="33" t="str">
        <f>B67&amp;"."&amp;11</f>
        <v>2.5.11</v>
      </c>
      <c r="C78" s="34" t="str">
        <v>Galeria</v>
      </c>
      <c r="D78" s="35" t="s">
        <v>18</v>
      </c>
      <c r="E78" s="36">
        <v>93.95</v>
      </c>
      <c r="F78" s="36">
        <f t="shared" si="33"/>
        <v>93.95</v>
      </c>
      <c r="G78" s="37" t="s">
        <v>9</v>
      </c>
      <c r="H78" s="37">
        <v>1</v>
      </c>
      <c r="I78" s="55">
        <f t="shared" si="34"/>
        <v>143911.02404749783</v>
      </c>
      <c r="J78" s="78">
        <v>143911.02404749783</v>
      </c>
      <c r="K78" s="39">
        <v>6</v>
      </c>
      <c r="L78" s="69">
        <f t="shared" si="35"/>
        <v>0</v>
      </c>
      <c r="M78" s="69">
        <f t="shared" si="35"/>
        <v>0</v>
      </c>
      <c r="N78" s="69">
        <f t="shared" si="35"/>
        <v>0</v>
      </c>
      <c r="O78" s="69">
        <f t="shared" si="35"/>
        <v>0</v>
      </c>
      <c r="P78" s="69">
        <f t="shared" si="35"/>
        <v>0</v>
      </c>
      <c r="Q78" s="69">
        <f t="shared" si="35"/>
        <v>143911.02404749783</v>
      </c>
      <c r="R78" s="69">
        <f t="shared" si="35"/>
        <v>0</v>
      </c>
      <c r="S78" s="69">
        <f t="shared" si="35"/>
        <v>0</v>
      </c>
      <c r="T78" s="69">
        <f t="shared" si="35"/>
        <v>0</v>
      </c>
      <c r="U78" s="69">
        <f t="shared" si="35"/>
        <v>0</v>
      </c>
      <c r="V78" s="69">
        <f t="shared" si="35"/>
        <v>0</v>
      </c>
      <c r="W78" s="69">
        <f t="shared" si="35"/>
        <v>0</v>
      </c>
      <c r="X78" s="69">
        <f t="shared" si="35"/>
        <v>0</v>
      </c>
      <c r="Y78" s="69">
        <f t="shared" si="35"/>
        <v>0</v>
      </c>
      <c r="Z78" s="69">
        <f t="shared" si="35"/>
        <v>0</v>
      </c>
      <c r="AA78" s="69">
        <f t="shared" si="35"/>
        <v>0</v>
      </c>
      <c r="AB78" s="69">
        <f t="shared" si="36"/>
        <v>0</v>
      </c>
      <c r="AC78" s="69">
        <f t="shared" si="36"/>
        <v>0</v>
      </c>
      <c r="AD78" s="69">
        <f t="shared" si="36"/>
        <v>0</v>
      </c>
      <c r="AE78" s="69">
        <f t="shared" si="36"/>
        <v>0</v>
      </c>
      <c r="AF78" s="69">
        <f t="shared" si="36"/>
        <v>0</v>
      </c>
      <c r="AG78" s="69">
        <f t="shared" si="36"/>
        <v>0</v>
      </c>
      <c r="AH78" s="69">
        <f t="shared" si="36"/>
        <v>0</v>
      </c>
      <c r="AI78" s="69">
        <f t="shared" si="36"/>
        <v>0</v>
      </c>
      <c r="AJ78" s="69">
        <f t="shared" si="36"/>
        <v>0</v>
      </c>
      <c r="AK78" s="69">
        <f t="shared" si="36"/>
        <v>0</v>
      </c>
      <c r="AL78" s="69">
        <f t="shared" si="36"/>
        <v>0</v>
      </c>
      <c r="AM78" s="69">
        <f t="shared" si="36"/>
        <v>0</v>
      </c>
      <c r="AN78" s="69">
        <f t="shared" si="36"/>
        <v>0</v>
      </c>
      <c r="AO78" s="70">
        <f t="shared" si="36"/>
        <v>0</v>
      </c>
    </row>
    <row r="79" spans="1:41" outlineLevel="1">
      <c r="B79" s="33" t="str">
        <f>B67&amp;"."&amp;12</f>
        <v>2.5.12</v>
      </c>
      <c r="C79" s="34" t="str">
        <v>Passagem Inferior</v>
      </c>
      <c r="D79" s="35" t="s">
        <v>18</v>
      </c>
      <c r="E79" s="36">
        <v>97.6</v>
      </c>
      <c r="F79" s="36">
        <f t="shared" si="33"/>
        <v>97.6</v>
      </c>
      <c r="G79" s="37" t="s">
        <v>9</v>
      </c>
      <c r="H79" s="37">
        <v>1</v>
      </c>
      <c r="I79" s="55">
        <f t="shared" si="34"/>
        <v>627487.81913877954</v>
      </c>
      <c r="J79" s="78">
        <v>627487.81913877954</v>
      </c>
      <c r="K79" s="39">
        <v>6</v>
      </c>
      <c r="L79" s="69">
        <f t="shared" si="35"/>
        <v>0</v>
      </c>
      <c r="M79" s="69">
        <f t="shared" si="35"/>
        <v>0</v>
      </c>
      <c r="N79" s="69">
        <f t="shared" si="35"/>
        <v>0</v>
      </c>
      <c r="O79" s="69">
        <f t="shared" si="35"/>
        <v>0</v>
      </c>
      <c r="P79" s="69">
        <f t="shared" si="35"/>
        <v>0</v>
      </c>
      <c r="Q79" s="69">
        <f t="shared" si="35"/>
        <v>627487.81913877954</v>
      </c>
      <c r="R79" s="69">
        <f t="shared" si="35"/>
        <v>0</v>
      </c>
      <c r="S79" s="69">
        <f t="shared" si="35"/>
        <v>0</v>
      </c>
      <c r="T79" s="69">
        <f t="shared" si="35"/>
        <v>0</v>
      </c>
      <c r="U79" s="69">
        <f t="shared" si="35"/>
        <v>0</v>
      </c>
      <c r="V79" s="69">
        <f t="shared" si="35"/>
        <v>0</v>
      </c>
      <c r="W79" s="69">
        <f t="shared" si="35"/>
        <v>0</v>
      </c>
      <c r="X79" s="69">
        <f t="shared" si="35"/>
        <v>0</v>
      </c>
      <c r="Y79" s="69">
        <f t="shared" si="35"/>
        <v>0</v>
      </c>
      <c r="Z79" s="69">
        <f t="shared" si="35"/>
        <v>0</v>
      </c>
      <c r="AA79" s="69">
        <f t="shared" si="35"/>
        <v>0</v>
      </c>
      <c r="AB79" s="69">
        <f t="shared" si="36"/>
        <v>0</v>
      </c>
      <c r="AC79" s="69">
        <f t="shared" si="36"/>
        <v>0</v>
      </c>
      <c r="AD79" s="69">
        <f t="shared" si="36"/>
        <v>0</v>
      </c>
      <c r="AE79" s="69">
        <f t="shared" si="36"/>
        <v>0</v>
      </c>
      <c r="AF79" s="69">
        <f t="shared" si="36"/>
        <v>0</v>
      </c>
      <c r="AG79" s="69">
        <f t="shared" si="36"/>
        <v>0</v>
      </c>
      <c r="AH79" s="69">
        <f t="shared" si="36"/>
        <v>0</v>
      </c>
      <c r="AI79" s="69">
        <f t="shared" si="36"/>
        <v>0</v>
      </c>
      <c r="AJ79" s="69">
        <f t="shared" si="36"/>
        <v>0</v>
      </c>
      <c r="AK79" s="69">
        <f t="shared" si="36"/>
        <v>0</v>
      </c>
      <c r="AL79" s="69">
        <f t="shared" si="36"/>
        <v>0</v>
      </c>
      <c r="AM79" s="69">
        <f t="shared" si="36"/>
        <v>0</v>
      </c>
      <c r="AN79" s="69">
        <f t="shared" si="36"/>
        <v>0</v>
      </c>
      <c r="AO79" s="70">
        <f t="shared" si="36"/>
        <v>0</v>
      </c>
    </row>
    <row r="80" spans="1:41" outlineLevel="1">
      <c r="B80" s="33" t="str">
        <f>B67&amp;"."&amp;13</f>
        <v>2.5.13</v>
      </c>
      <c r="C80" s="34" t="str">
        <v>Contorno de Cachoeira do Campo</v>
      </c>
      <c r="D80" s="35" t="s">
        <v>18</v>
      </c>
      <c r="E80" s="36">
        <v>72</v>
      </c>
      <c r="F80" s="36">
        <f t="shared" si="33"/>
        <v>72</v>
      </c>
      <c r="G80" s="37" t="s">
        <v>9</v>
      </c>
      <c r="H80" s="37">
        <v>1</v>
      </c>
      <c r="I80" s="55">
        <f t="shared" si="34"/>
        <v>2234643.2305512088</v>
      </c>
      <c r="J80" s="78">
        <v>2234643.2305512088</v>
      </c>
      <c r="K80" s="39">
        <v>5</v>
      </c>
      <c r="L80" s="69">
        <f t="shared" si="35"/>
        <v>0</v>
      </c>
      <c r="M80" s="69">
        <f t="shared" si="35"/>
        <v>0</v>
      </c>
      <c r="N80" s="69">
        <f t="shared" si="35"/>
        <v>0</v>
      </c>
      <c r="O80" s="69">
        <f t="shared" si="35"/>
        <v>0</v>
      </c>
      <c r="P80" s="69">
        <f t="shared" si="35"/>
        <v>2234643.2305512088</v>
      </c>
      <c r="Q80" s="69">
        <f t="shared" si="35"/>
        <v>0</v>
      </c>
      <c r="R80" s="69">
        <f t="shared" si="35"/>
        <v>0</v>
      </c>
      <c r="S80" s="69">
        <f t="shared" si="35"/>
        <v>0</v>
      </c>
      <c r="T80" s="69">
        <f t="shared" si="35"/>
        <v>0</v>
      </c>
      <c r="U80" s="69">
        <f t="shared" si="35"/>
        <v>0</v>
      </c>
      <c r="V80" s="69">
        <f t="shared" si="35"/>
        <v>0</v>
      </c>
      <c r="W80" s="69">
        <f t="shared" si="35"/>
        <v>0</v>
      </c>
      <c r="X80" s="69">
        <f t="shared" si="35"/>
        <v>0</v>
      </c>
      <c r="Y80" s="69">
        <f t="shared" si="35"/>
        <v>0</v>
      </c>
      <c r="Z80" s="69">
        <f t="shared" si="35"/>
        <v>0</v>
      </c>
      <c r="AA80" s="69">
        <f t="shared" si="35"/>
        <v>0</v>
      </c>
      <c r="AB80" s="69">
        <f t="shared" si="36"/>
        <v>0</v>
      </c>
      <c r="AC80" s="69">
        <f t="shared" si="36"/>
        <v>0</v>
      </c>
      <c r="AD80" s="69">
        <f t="shared" si="36"/>
        <v>0</v>
      </c>
      <c r="AE80" s="69">
        <f t="shared" si="36"/>
        <v>0</v>
      </c>
      <c r="AF80" s="69">
        <f t="shared" si="36"/>
        <v>0</v>
      </c>
      <c r="AG80" s="69">
        <f t="shared" si="36"/>
        <v>0</v>
      </c>
      <c r="AH80" s="69">
        <f t="shared" si="36"/>
        <v>0</v>
      </c>
      <c r="AI80" s="69">
        <f t="shared" si="36"/>
        <v>0</v>
      </c>
      <c r="AJ80" s="69">
        <f t="shared" si="36"/>
        <v>0</v>
      </c>
      <c r="AK80" s="69">
        <f t="shared" si="36"/>
        <v>0</v>
      </c>
      <c r="AL80" s="69">
        <f t="shared" si="36"/>
        <v>0</v>
      </c>
      <c r="AM80" s="69">
        <f t="shared" si="36"/>
        <v>0</v>
      </c>
      <c r="AN80" s="69">
        <f t="shared" si="36"/>
        <v>0</v>
      </c>
      <c r="AO80" s="70">
        <f t="shared" si="36"/>
        <v>0</v>
      </c>
    </row>
    <row r="81" spans="1:41" outlineLevel="1">
      <c r="B81" s="33" t="str">
        <f>B67&amp;"."&amp;14</f>
        <v>2.5.14</v>
      </c>
      <c r="C81" s="34" t="str">
        <v>Passagem Superior – Country/Agostinho Rodrigues</v>
      </c>
      <c r="D81" s="35" t="s">
        <v>18</v>
      </c>
      <c r="E81" s="36">
        <v>52.5</v>
      </c>
      <c r="F81" s="36">
        <f t="shared" si="33"/>
        <v>52.5</v>
      </c>
      <c r="G81" s="37" t="s">
        <v>9</v>
      </c>
      <c r="H81" s="37">
        <v>1</v>
      </c>
      <c r="I81" s="55">
        <f t="shared" si="34"/>
        <v>1251400.209108677</v>
      </c>
      <c r="J81" s="78">
        <v>1251400.209108677</v>
      </c>
      <c r="K81" s="39">
        <v>4</v>
      </c>
      <c r="L81" s="69">
        <f t="shared" si="35"/>
        <v>0</v>
      </c>
      <c r="M81" s="69">
        <f t="shared" si="35"/>
        <v>0</v>
      </c>
      <c r="N81" s="69">
        <f t="shared" si="35"/>
        <v>0</v>
      </c>
      <c r="O81" s="69">
        <f t="shared" si="35"/>
        <v>1251400.209108677</v>
      </c>
      <c r="P81" s="69">
        <f t="shared" si="35"/>
        <v>0</v>
      </c>
      <c r="Q81" s="69">
        <f t="shared" si="35"/>
        <v>0</v>
      </c>
      <c r="R81" s="69">
        <f t="shared" si="35"/>
        <v>0</v>
      </c>
      <c r="S81" s="69">
        <f t="shared" si="35"/>
        <v>0</v>
      </c>
      <c r="T81" s="69">
        <f t="shared" si="35"/>
        <v>0</v>
      </c>
      <c r="U81" s="69">
        <f t="shared" si="35"/>
        <v>0</v>
      </c>
      <c r="V81" s="69">
        <f t="shared" si="35"/>
        <v>0</v>
      </c>
      <c r="W81" s="69">
        <f t="shared" si="35"/>
        <v>0</v>
      </c>
      <c r="X81" s="69">
        <f t="shared" si="35"/>
        <v>0</v>
      </c>
      <c r="Y81" s="69">
        <f t="shared" si="35"/>
        <v>0</v>
      </c>
      <c r="Z81" s="69">
        <f t="shared" si="35"/>
        <v>0</v>
      </c>
      <c r="AA81" s="69">
        <f t="shared" si="35"/>
        <v>0</v>
      </c>
      <c r="AB81" s="69">
        <f t="shared" si="36"/>
        <v>0</v>
      </c>
      <c r="AC81" s="69">
        <f t="shared" si="36"/>
        <v>0</v>
      </c>
      <c r="AD81" s="69">
        <f t="shared" si="36"/>
        <v>0</v>
      </c>
      <c r="AE81" s="69">
        <f t="shared" si="36"/>
        <v>0</v>
      </c>
      <c r="AF81" s="69">
        <f t="shared" si="36"/>
        <v>0</v>
      </c>
      <c r="AG81" s="69">
        <f t="shared" si="36"/>
        <v>0</v>
      </c>
      <c r="AH81" s="69">
        <f t="shared" si="36"/>
        <v>0</v>
      </c>
      <c r="AI81" s="69">
        <f t="shared" si="36"/>
        <v>0</v>
      </c>
      <c r="AJ81" s="69">
        <f t="shared" si="36"/>
        <v>0</v>
      </c>
      <c r="AK81" s="69">
        <f t="shared" si="36"/>
        <v>0</v>
      </c>
      <c r="AL81" s="69">
        <f t="shared" si="36"/>
        <v>0</v>
      </c>
      <c r="AM81" s="69">
        <f t="shared" si="36"/>
        <v>0</v>
      </c>
      <c r="AN81" s="69">
        <f t="shared" si="36"/>
        <v>0</v>
      </c>
      <c r="AO81" s="70">
        <f t="shared" si="36"/>
        <v>0</v>
      </c>
    </row>
    <row r="82" spans="1:41" outlineLevel="1">
      <c r="B82" s="33" t="str">
        <f>B67&amp;"."&amp;15</f>
        <v>2.5.15</v>
      </c>
      <c r="C82" s="34" t="str">
        <v>Travessia Urbana de Mariana</v>
      </c>
      <c r="D82" s="35" t="s">
        <v>18</v>
      </c>
      <c r="E82" s="36">
        <v>109.2</v>
      </c>
      <c r="F82" s="36">
        <f t="shared" si="33"/>
        <v>109.2</v>
      </c>
      <c r="G82" s="37" t="s">
        <v>9</v>
      </c>
      <c r="H82" s="37">
        <v>1</v>
      </c>
      <c r="I82" s="55">
        <f t="shared" si="34"/>
        <v>3575429.1688819337</v>
      </c>
      <c r="J82" s="78">
        <v>3575429.1688819337</v>
      </c>
      <c r="K82" s="39">
        <v>6</v>
      </c>
      <c r="L82" s="69">
        <f t="shared" si="35"/>
        <v>0</v>
      </c>
      <c r="M82" s="69">
        <f t="shared" si="35"/>
        <v>0</v>
      </c>
      <c r="N82" s="69">
        <f t="shared" si="35"/>
        <v>0</v>
      </c>
      <c r="O82" s="69">
        <f t="shared" si="35"/>
        <v>0</v>
      </c>
      <c r="P82" s="69">
        <f t="shared" si="35"/>
        <v>0</v>
      </c>
      <c r="Q82" s="69">
        <f t="shared" si="35"/>
        <v>3575429.1688819337</v>
      </c>
      <c r="R82" s="69">
        <f t="shared" si="35"/>
        <v>0</v>
      </c>
      <c r="S82" s="69">
        <f t="shared" si="35"/>
        <v>0</v>
      </c>
      <c r="T82" s="69">
        <f t="shared" si="35"/>
        <v>0</v>
      </c>
      <c r="U82" s="69">
        <f t="shared" si="35"/>
        <v>0</v>
      </c>
      <c r="V82" s="69">
        <f t="shared" si="35"/>
        <v>0</v>
      </c>
      <c r="W82" s="69">
        <f t="shared" si="35"/>
        <v>0</v>
      </c>
      <c r="X82" s="69">
        <f t="shared" si="35"/>
        <v>0</v>
      </c>
      <c r="Y82" s="69">
        <f t="shared" si="35"/>
        <v>0</v>
      </c>
      <c r="Z82" s="69">
        <f t="shared" si="35"/>
        <v>0</v>
      </c>
      <c r="AA82" s="69">
        <f t="shared" si="35"/>
        <v>0</v>
      </c>
      <c r="AB82" s="69">
        <f t="shared" si="36"/>
        <v>0</v>
      </c>
      <c r="AC82" s="69">
        <f t="shared" si="36"/>
        <v>0</v>
      </c>
      <c r="AD82" s="69">
        <f t="shared" si="36"/>
        <v>0</v>
      </c>
      <c r="AE82" s="69">
        <f t="shared" si="36"/>
        <v>0</v>
      </c>
      <c r="AF82" s="69">
        <f t="shared" si="36"/>
        <v>0</v>
      </c>
      <c r="AG82" s="69">
        <f t="shared" si="36"/>
        <v>0</v>
      </c>
      <c r="AH82" s="69">
        <f t="shared" si="36"/>
        <v>0</v>
      </c>
      <c r="AI82" s="69">
        <f t="shared" si="36"/>
        <v>0</v>
      </c>
      <c r="AJ82" s="69">
        <f t="shared" si="36"/>
        <v>0</v>
      </c>
      <c r="AK82" s="69">
        <f t="shared" si="36"/>
        <v>0</v>
      </c>
      <c r="AL82" s="69">
        <f t="shared" si="36"/>
        <v>0</v>
      </c>
      <c r="AM82" s="69">
        <f t="shared" si="36"/>
        <v>0</v>
      </c>
      <c r="AN82" s="69">
        <f t="shared" si="36"/>
        <v>0</v>
      </c>
      <c r="AO82" s="70">
        <f t="shared" si="36"/>
        <v>0</v>
      </c>
    </row>
    <row r="83" spans="1:41" outlineLevel="1">
      <c r="B83" s="33" t="str">
        <f>B67&amp;"."&amp;16</f>
        <v>2.5.16</v>
      </c>
      <c r="C83" s="34" t="str">
        <v>Travessia Urbana de Ouro Preto</v>
      </c>
      <c r="D83" s="35" t="s">
        <v>18</v>
      </c>
      <c r="E83" s="36">
        <v>96.5</v>
      </c>
      <c r="F83" s="36">
        <v>96.5</v>
      </c>
      <c r="G83" s="37" t="s">
        <v>9</v>
      </c>
      <c r="H83" s="37">
        <v>1</v>
      </c>
      <c r="I83" s="55">
        <f t="shared" si="34"/>
        <v>2860343.3351055454</v>
      </c>
      <c r="J83" s="78">
        <v>2860343.3351055454</v>
      </c>
      <c r="K83" s="39">
        <v>6</v>
      </c>
      <c r="L83" s="69">
        <f t="shared" si="35"/>
        <v>0</v>
      </c>
      <c r="M83" s="69">
        <f t="shared" si="35"/>
        <v>0</v>
      </c>
      <c r="N83" s="69">
        <f t="shared" si="35"/>
        <v>0</v>
      </c>
      <c r="O83" s="69">
        <f t="shared" si="35"/>
        <v>0</v>
      </c>
      <c r="P83" s="69">
        <f t="shared" si="35"/>
        <v>0</v>
      </c>
      <c r="Q83" s="69">
        <f t="shared" si="35"/>
        <v>2860343.3351055454</v>
      </c>
      <c r="R83" s="69">
        <f t="shared" si="35"/>
        <v>0</v>
      </c>
      <c r="S83" s="69">
        <f t="shared" si="35"/>
        <v>0</v>
      </c>
      <c r="T83" s="69">
        <f t="shared" si="35"/>
        <v>0</v>
      </c>
      <c r="U83" s="69">
        <f t="shared" si="35"/>
        <v>0</v>
      </c>
      <c r="V83" s="69">
        <f t="shared" si="35"/>
        <v>0</v>
      </c>
      <c r="W83" s="69">
        <f t="shared" si="35"/>
        <v>0</v>
      </c>
      <c r="X83" s="69">
        <f t="shared" si="35"/>
        <v>0</v>
      </c>
      <c r="Y83" s="69">
        <f t="shared" si="35"/>
        <v>0</v>
      </c>
      <c r="Z83" s="69">
        <f t="shared" si="35"/>
        <v>0</v>
      </c>
      <c r="AA83" s="69">
        <f t="shared" si="35"/>
        <v>0</v>
      </c>
      <c r="AB83" s="69">
        <f t="shared" si="36"/>
        <v>0</v>
      </c>
      <c r="AC83" s="69">
        <f t="shared" si="36"/>
        <v>0</v>
      </c>
      <c r="AD83" s="69">
        <f t="shared" si="36"/>
        <v>0</v>
      </c>
      <c r="AE83" s="69">
        <f t="shared" si="36"/>
        <v>0</v>
      </c>
      <c r="AF83" s="69">
        <f t="shared" si="36"/>
        <v>0</v>
      </c>
      <c r="AG83" s="69">
        <f t="shared" si="36"/>
        <v>0</v>
      </c>
      <c r="AH83" s="69">
        <f t="shared" si="36"/>
        <v>0</v>
      </c>
      <c r="AI83" s="69">
        <f t="shared" si="36"/>
        <v>0</v>
      </c>
      <c r="AJ83" s="69">
        <f t="shared" si="36"/>
        <v>0</v>
      </c>
      <c r="AK83" s="69">
        <f t="shared" si="36"/>
        <v>0</v>
      </c>
      <c r="AL83" s="69">
        <f t="shared" si="36"/>
        <v>0</v>
      </c>
      <c r="AM83" s="69">
        <f t="shared" si="36"/>
        <v>0</v>
      </c>
      <c r="AN83" s="69">
        <f t="shared" si="36"/>
        <v>0</v>
      </c>
      <c r="AO83" s="70">
        <f t="shared" si="36"/>
        <v>0</v>
      </c>
    </row>
    <row r="84" spans="1:41">
      <c r="B84" s="27" t="s">
        <v>88</v>
      </c>
      <c r="C84" s="28" t="s">
        <v>89</v>
      </c>
      <c r="D84" s="29"/>
      <c r="E84" s="30"/>
      <c r="F84" s="30"/>
      <c r="G84" s="31"/>
      <c r="H84" s="31"/>
      <c r="I84" s="54"/>
      <c r="J84" s="32"/>
      <c r="K84" s="19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8"/>
    </row>
    <row r="85" spans="1:41" ht="12" customHeight="1" outlineLevel="1">
      <c r="A85" s="79">
        <v>1</v>
      </c>
      <c r="B85" s="33" t="str">
        <f>$B$84&amp;"."&amp;A85</f>
        <v>2.6.1</v>
      </c>
      <c r="C85" s="34" t="s" cm="1">
        <v>90</v>
      </c>
      <c r="D85" s="35" t="s">
        <v>23</v>
      </c>
      <c r="E85" s="36">
        <v>117.4</v>
      </c>
      <c r="F85" s="36">
        <v>118</v>
      </c>
      <c r="G85" s="37" t="s">
        <v>9</v>
      </c>
      <c r="H85" s="37">
        <v>1</v>
      </c>
      <c r="I85" s="55">
        <f t="shared" ref="I85:I86" si="37">J85/H85</f>
        <v>4524413.9165848428</v>
      </c>
      <c r="J85" s="78">
        <f>[6]MC_Dispositivo!$X$40</f>
        <v>4524413.9165848428</v>
      </c>
      <c r="K85" s="39">
        <f>[6]MC_Dispositivo!$X$43</f>
        <v>4</v>
      </c>
      <c r="L85" s="69">
        <f t="shared" ref="L85:AA125" si="38">IF($K85=L$4,$J85,0)</f>
        <v>0</v>
      </c>
      <c r="M85" s="69">
        <f t="shared" si="38"/>
        <v>0</v>
      </c>
      <c r="N85" s="69">
        <f t="shared" si="38"/>
        <v>0</v>
      </c>
      <c r="O85" s="69">
        <f t="shared" si="38"/>
        <v>4524413.9165848428</v>
      </c>
      <c r="P85" s="69">
        <f t="shared" si="38"/>
        <v>0</v>
      </c>
      <c r="Q85" s="69">
        <f t="shared" si="38"/>
        <v>0</v>
      </c>
      <c r="R85" s="69">
        <f t="shared" si="38"/>
        <v>0</v>
      </c>
      <c r="S85" s="69">
        <f t="shared" si="38"/>
        <v>0</v>
      </c>
      <c r="T85" s="69">
        <f t="shared" si="38"/>
        <v>0</v>
      </c>
      <c r="U85" s="69">
        <f t="shared" si="38"/>
        <v>0</v>
      </c>
      <c r="V85" s="69">
        <f t="shared" si="38"/>
        <v>0</v>
      </c>
      <c r="W85" s="69">
        <f t="shared" si="38"/>
        <v>0</v>
      </c>
      <c r="X85" s="69">
        <f t="shared" si="38"/>
        <v>0</v>
      </c>
      <c r="Y85" s="69">
        <f t="shared" si="38"/>
        <v>0</v>
      </c>
      <c r="Z85" s="69">
        <f t="shared" si="38"/>
        <v>0</v>
      </c>
      <c r="AA85" s="69">
        <f t="shared" si="38"/>
        <v>0</v>
      </c>
      <c r="AB85" s="69">
        <f t="shared" ref="AB85:AO125" si="39">IF($K85=AB$4,$J85,0)</f>
        <v>0</v>
      </c>
      <c r="AC85" s="69">
        <f t="shared" si="39"/>
        <v>0</v>
      </c>
      <c r="AD85" s="69">
        <f t="shared" si="39"/>
        <v>0</v>
      </c>
      <c r="AE85" s="69">
        <f t="shared" si="39"/>
        <v>0</v>
      </c>
      <c r="AF85" s="69">
        <f t="shared" si="39"/>
        <v>0</v>
      </c>
      <c r="AG85" s="69">
        <f t="shared" si="39"/>
        <v>0</v>
      </c>
      <c r="AH85" s="69">
        <f t="shared" si="39"/>
        <v>0</v>
      </c>
      <c r="AI85" s="69">
        <f t="shared" si="39"/>
        <v>0</v>
      </c>
      <c r="AJ85" s="69">
        <f t="shared" si="39"/>
        <v>0</v>
      </c>
      <c r="AK85" s="69">
        <f t="shared" si="39"/>
        <v>0</v>
      </c>
      <c r="AL85" s="69">
        <f t="shared" si="39"/>
        <v>0</v>
      </c>
      <c r="AM85" s="69">
        <f t="shared" si="39"/>
        <v>0</v>
      </c>
      <c r="AN85" s="69">
        <f t="shared" si="39"/>
        <v>0</v>
      </c>
      <c r="AO85" s="70">
        <f t="shared" si="39"/>
        <v>0</v>
      </c>
    </row>
    <row r="86" spans="1:41" outlineLevel="1">
      <c r="A86" s="79">
        <f>A85+1</f>
        <v>2</v>
      </c>
      <c r="B86" s="33" t="str">
        <f t="shared" ref="B86:B112" si="40">$B$84&amp;"."&amp;A86</f>
        <v>2.6.2</v>
      </c>
      <c r="C86" s="34" t="s">
        <v>90</v>
      </c>
      <c r="D86" s="35" t="s">
        <v>23</v>
      </c>
      <c r="E86" s="36">
        <v>124.5</v>
      </c>
      <c r="F86" s="36">
        <v>125</v>
      </c>
      <c r="G86" s="37" t="s">
        <v>9</v>
      </c>
      <c r="H86" s="37">
        <v>1</v>
      </c>
      <c r="I86" s="55">
        <f t="shared" si="37"/>
        <v>4524413.9165848428</v>
      </c>
      <c r="J86" s="78">
        <f>[6]MC_Dispositivo!$Y$40</f>
        <v>4524413.9165848428</v>
      </c>
      <c r="K86" s="39">
        <f>[6]MC_Dispositivo!$Y$43</f>
        <v>4</v>
      </c>
      <c r="L86" s="69">
        <f t="shared" si="38"/>
        <v>0</v>
      </c>
      <c r="M86" s="69">
        <f t="shared" si="38"/>
        <v>0</v>
      </c>
      <c r="N86" s="69">
        <f t="shared" si="38"/>
        <v>0</v>
      </c>
      <c r="O86" s="69">
        <f t="shared" si="38"/>
        <v>4524413.9165848428</v>
      </c>
      <c r="P86" s="69">
        <f t="shared" si="38"/>
        <v>0</v>
      </c>
      <c r="Q86" s="69">
        <f t="shared" si="38"/>
        <v>0</v>
      </c>
      <c r="R86" s="69">
        <f t="shared" si="38"/>
        <v>0</v>
      </c>
      <c r="S86" s="69">
        <f t="shared" si="38"/>
        <v>0</v>
      </c>
      <c r="T86" s="69">
        <f t="shared" si="38"/>
        <v>0</v>
      </c>
      <c r="U86" s="69">
        <f t="shared" si="38"/>
        <v>0</v>
      </c>
      <c r="V86" s="69">
        <f t="shared" si="38"/>
        <v>0</v>
      </c>
      <c r="W86" s="69">
        <f t="shared" si="38"/>
        <v>0</v>
      </c>
      <c r="X86" s="69">
        <f t="shared" si="38"/>
        <v>0</v>
      </c>
      <c r="Y86" s="69">
        <f t="shared" si="38"/>
        <v>0</v>
      </c>
      <c r="Z86" s="69">
        <f t="shared" si="38"/>
        <v>0</v>
      </c>
      <c r="AA86" s="69">
        <f t="shared" si="38"/>
        <v>0</v>
      </c>
      <c r="AB86" s="69">
        <f t="shared" si="39"/>
        <v>0</v>
      </c>
      <c r="AC86" s="69">
        <f t="shared" si="39"/>
        <v>0</v>
      </c>
      <c r="AD86" s="69">
        <f t="shared" si="39"/>
        <v>0</v>
      </c>
      <c r="AE86" s="69">
        <f t="shared" si="39"/>
        <v>0</v>
      </c>
      <c r="AF86" s="69">
        <f t="shared" si="39"/>
        <v>0</v>
      </c>
      <c r="AG86" s="69">
        <f t="shared" si="39"/>
        <v>0</v>
      </c>
      <c r="AH86" s="69">
        <f t="shared" si="39"/>
        <v>0</v>
      </c>
      <c r="AI86" s="69">
        <f t="shared" si="39"/>
        <v>0</v>
      </c>
      <c r="AJ86" s="69">
        <f t="shared" si="39"/>
        <v>0</v>
      </c>
      <c r="AK86" s="69">
        <f t="shared" si="39"/>
        <v>0</v>
      </c>
      <c r="AL86" s="69">
        <f t="shared" si="39"/>
        <v>0</v>
      </c>
      <c r="AM86" s="69">
        <f t="shared" si="39"/>
        <v>0</v>
      </c>
      <c r="AN86" s="69">
        <f t="shared" si="39"/>
        <v>0</v>
      </c>
      <c r="AO86" s="70">
        <f t="shared" si="39"/>
        <v>0</v>
      </c>
    </row>
    <row r="87" spans="1:41" outlineLevel="1">
      <c r="A87" s="79">
        <f t="shared" ref="A87:A112" si="41">A86+1</f>
        <v>3</v>
      </c>
      <c r="B87" s="33" t="str">
        <f t="shared" si="40"/>
        <v>2.6.3</v>
      </c>
      <c r="C87" s="34" t="s">
        <v>91</v>
      </c>
      <c r="D87" s="35" t="s">
        <v>18</v>
      </c>
      <c r="E87" s="36">
        <v>33.299999999999997</v>
      </c>
      <c r="F87" s="36">
        <v>34</v>
      </c>
      <c r="G87" s="37" t="s">
        <v>9</v>
      </c>
      <c r="H87" s="37">
        <v>1</v>
      </c>
      <c r="I87" s="55">
        <f t="shared" ref="I87:I112" si="42">J87/H87</f>
        <v>6517851.4353199536</v>
      </c>
      <c r="J87" s="78">
        <f>[6]MC_Dispositivo!$AB$40</f>
        <v>6517851.4353199536</v>
      </c>
      <c r="K87" s="39">
        <f>[6]MC_Dispositivo!$AB$43</f>
        <v>3</v>
      </c>
      <c r="L87" s="69">
        <f t="shared" si="38"/>
        <v>0</v>
      </c>
      <c r="M87" s="69">
        <f t="shared" si="38"/>
        <v>0</v>
      </c>
      <c r="N87" s="69">
        <f t="shared" si="38"/>
        <v>6517851.4353199536</v>
      </c>
      <c r="O87" s="69">
        <f t="shared" si="38"/>
        <v>0</v>
      </c>
      <c r="P87" s="69">
        <f t="shared" si="38"/>
        <v>0</v>
      </c>
      <c r="Q87" s="69">
        <f t="shared" si="38"/>
        <v>0</v>
      </c>
      <c r="R87" s="69">
        <f t="shared" si="38"/>
        <v>0</v>
      </c>
      <c r="S87" s="69">
        <f t="shared" si="38"/>
        <v>0</v>
      </c>
      <c r="T87" s="69">
        <f t="shared" si="38"/>
        <v>0</v>
      </c>
      <c r="U87" s="69">
        <f t="shared" si="38"/>
        <v>0</v>
      </c>
      <c r="V87" s="69">
        <f t="shared" si="38"/>
        <v>0</v>
      </c>
      <c r="W87" s="69">
        <f t="shared" si="38"/>
        <v>0</v>
      </c>
      <c r="X87" s="69">
        <f t="shared" si="38"/>
        <v>0</v>
      </c>
      <c r="Y87" s="69">
        <f t="shared" si="38"/>
        <v>0</v>
      </c>
      <c r="Z87" s="69">
        <f t="shared" si="38"/>
        <v>0</v>
      </c>
      <c r="AA87" s="69">
        <f t="shared" si="38"/>
        <v>0</v>
      </c>
      <c r="AB87" s="69">
        <f t="shared" si="39"/>
        <v>0</v>
      </c>
      <c r="AC87" s="69">
        <f t="shared" si="39"/>
        <v>0</v>
      </c>
      <c r="AD87" s="69">
        <f t="shared" si="39"/>
        <v>0</v>
      </c>
      <c r="AE87" s="69">
        <f t="shared" si="39"/>
        <v>0</v>
      </c>
      <c r="AF87" s="69">
        <f t="shared" si="39"/>
        <v>0</v>
      </c>
      <c r="AG87" s="69">
        <f t="shared" si="39"/>
        <v>0</v>
      </c>
      <c r="AH87" s="69">
        <f t="shared" si="39"/>
        <v>0</v>
      </c>
      <c r="AI87" s="69">
        <f t="shared" si="39"/>
        <v>0</v>
      </c>
      <c r="AJ87" s="69">
        <f t="shared" si="39"/>
        <v>0</v>
      </c>
      <c r="AK87" s="69">
        <f t="shared" si="39"/>
        <v>0</v>
      </c>
      <c r="AL87" s="69">
        <f t="shared" si="39"/>
        <v>0</v>
      </c>
      <c r="AM87" s="69">
        <f t="shared" si="39"/>
        <v>0</v>
      </c>
      <c r="AN87" s="69">
        <f t="shared" si="39"/>
        <v>0</v>
      </c>
      <c r="AO87" s="70">
        <f t="shared" si="39"/>
        <v>0</v>
      </c>
    </row>
    <row r="88" spans="1:41" outlineLevel="1">
      <c r="A88" s="79">
        <f t="shared" si="41"/>
        <v>4</v>
      </c>
      <c r="B88" s="33" t="str">
        <f t="shared" si="40"/>
        <v>2.6.4</v>
      </c>
      <c r="C88" s="34" t="s" cm="1">
        <v>91</v>
      </c>
      <c r="D88" s="35" t="s" cm="1">
        <v>18</v>
      </c>
      <c r="E88" s="36">
        <v>42.5</v>
      </c>
      <c r="F88" s="36">
        <v>43</v>
      </c>
      <c r="G88" s="37" t="s">
        <v>9</v>
      </c>
      <c r="H88" s="37">
        <v>1</v>
      </c>
      <c r="I88" s="55">
        <f t="shared" si="42"/>
        <v>6517851.4353199536</v>
      </c>
      <c r="J88" s="78">
        <f t="array" ref="J88:J112">TRANSPOSE([6]MC_Dispositivo!$AD$40:$BB$40)</f>
        <v>6517851.4353199536</v>
      </c>
      <c r="K88" s="39">
        <f t="array" ref="K88:K112">TRANSPOSE([6]MC_Dispositivo!$AD$43:$BB$43)</f>
        <v>3</v>
      </c>
      <c r="L88" s="69">
        <f t="shared" si="38"/>
        <v>0</v>
      </c>
      <c r="M88" s="69">
        <f t="shared" si="38"/>
        <v>0</v>
      </c>
      <c r="N88" s="69">
        <f t="shared" si="38"/>
        <v>6517851.4353199536</v>
      </c>
      <c r="O88" s="69">
        <f t="shared" si="38"/>
        <v>0</v>
      </c>
      <c r="P88" s="69">
        <f t="shared" si="38"/>
        <v>0</v>
      </c>
      <c r="Q88" s="69">
        <f t="shared" si="38"/>
        <v>0</v>
      </c>
      <c r="R88" s="69">
        <f t="shared" si="38"/>
        <v>0</v>
      </c>
      <c r="S88" s="69">
        <f t="shared" si="38"/>
        <v>0</v>
      </c>
      <c r="T88" s="69">
        <f t="shared" si="38"/>
        <v>0</v>
      </c>
      <c r="U88" s="69">
        <f t="shared" si="38"/>
        <v>0</v>
      </c>
      <c r="V88" s="69">
        <f t="shared" si="38"/>
        <v>0</v>
      </c>
      <c r="W88" s="69">
        <f t="shared" si="38"/>
        <v>0</v>
      </c>
      <c r="X88" s="69">
        <f t="shared" si="38"/>
        <v>0</v>
      </c>
      <c r="Y88" s="69">
        <f t="shared" si="38"/>
        <v>0</v>
      </c>
      <c r="Z88" s="69">
        <f t="shared" si="38"/>
        <v>0</v>
      </c>
      <c r="AA88" s="69">
        <f t="shared" si="38"/>
        <v>0</v>
      </c>
      <c r="AB88" s="69">
        <f t="shared" si="39"/>
        <v>0</v>
      </c>
      <c r="AC88" s="69">
        <f t="shared" si="39"/>
        <v>0</v>
      </c>
      <c r="AD88" s="69">
        <f t="shared" si="39"/>
        <v>0</v>
      </c>
      <c r="AE88" s="69">
        <f t="shared" si="39"/>
        <v>0</v>
      </c>
      <c r="AF88" s="69">
        <f t="shared" si="39"/>
        <v>0</v>
      </c>
      <c r="AG88" s="69">
        <f t="shared" si="39"/>
        <v>0</v>
      </c>
      <c r="AH88" s="69">
        <f t="shared" si="39"/>
        <v>0</v>
      </c>
      <c r="AI88" s="69">
        <f t="shared" si="39"/>
        <v>0</v>
      </c>
      <c r="AJ88" s="69">
        <f t="shared" si="39"/>
        <v>0</v>
      </c>
      <c r="AK88" s="69">
        <f t="shared" si="39"/>
        <v>0</v>
      </c>
      <c r="AL88" s="69">
        <f t="shared" si="39"/>
        <v>0</v>
      </c>
      <c r="AM88" s="69">
        <f t="shared" si="39"/>
        <v>0</v>
      </c>
      <c r="AN88" s="69">
        <f t="shared" si="39"/>
        <v>0</v>
      </c>
      <c r="AO88" s="70">
        <f t="shared" si="39"/>
        <v>0</v>
      </c>
    </row>
    <row r="89" spans="1:41" outlineLevel="1">
      <c r="A89" s="79">
        <f t="shared" si="41"/>
        <v>5</v>
      </c>
      <c r="B89" s="33" t="str">
        <f t="shared" si="40"/>
        <v>2.6.5</v>
      </c>
      <c r="C89" s="34" t="s">
        <v>91</v>
      </c>
      <c r="D89" s="35" t="s">
        <v>18</v>
      </c>
      <c r="E89" s="36">
        <v>52.2</v>
      </c>
      <c r="F89" s="36">
        <v>52.6</v>
      </c>
      <c r="G89" s="37" t="s">
        <v>9</v>
      </c>
      <c r="H89" s="37">
        <v>1</v>
      </c>
      <c r="I89" s="55">
        <f t="shared" si="42"/>
        <v>6517851.4353199536</v>
      </c>
      <c r="J89" s="78">
        <v>6517851.4353199536</v>
      </c>
      <c r="K89" s="39">
        <v>4</v>
      </c>
      <c r="L89" s="69">
        <f t="shared" si="38"/>
        <v>0</v>
      </c>
      <c r="M89" s="69">
        <f t="shared" si="38"/>
        <v>0</v>
      </c>
      <c r="N89" s="69">
        <f t="shared" si="38"/>
        <v>0</v>
      </c>
      <c r="O89" s="69">
        <f t="shared" si="38"/>
        <v>6517851.4353199536</v>
      </c>
      <c r="P89" s="69">
        <f t="shared" si="38"/>
        <v>0</v>
      </c>
      <c r="Q89" s="69">
        <f t="shared" si="38"/>
        <v>0</v>
      </c>
      <c r="R89" s="69">
        <f t="shared" si="38"/>
        <v>0</v>
      </c>
      <c r="S89" s="69">
        <f t="shared" si="38"/>
        <v>0</v>
      </c>
      <c r="T89" s="69">
        <f t="shared" si="38"/>
        <v>0</v>
      </c>
      <c r="U89" s="69">
        <f t="shared" si="38"/>
        <v>0</v>
      </c>
      <c r="V89" s="69">
        <f t="shared" si="38"/>
        <v>0</v>
      </c>
      <c r="W89" s="69">
        <f t="shared" si="38"/>
        <v>0</v>
      </c>
      <c r="X89" s="69">
        <f t="shared" si="38"/>
        <v>0</v>
      </c>
      <c r="Y89" s="69">
        <f t="shared" si="38"/>
        <v>0</v>
      </c>
      <c r="Z89" s="69">
        <f t="shared" si="38"/>
        <v>0</v>
      </c>
      <c r="AA89" s="69">
        <f t="shared" si="38"/>
        <v>0</v>
      </c>
      <c r="AB89" s="69">
        <f t="shared" si="39"/>
        <v>0</v>
      </c>
      <c r="AC89" s="69">
        <f t="shared" si="39"/>
        <v>0</v>
      </c>
      <c r="AD89" s="69">
        <f t="shared" si="39"/>
        <v>0</v>
      </c>
      <c r="AE89" s="69">
        <f t="shared" si="39"/>
        <v>0</v>
      </c>
      <c r="AF89" s="69">
        <f t="shared" si="39"/>
        <v>0</v>
      </c>
      <c r="AG89" s="69">
        <f t="shared" si="39"/>
        <v>0</v>
      </c>
      <c r="AH89" s="69">
        <f t="shared" si="39"/>
        <v>0</v>
      </c>
      <c r="AI89" s="69">
        <f t="shared" si="39"/>
        <v>0</v>
      </c>
      <c r="AJ89" s="69">
        <f t="shared" si="39"/>
        <v>0</v>
      </c>
      <c r="AK89" s="69">
        <f t="shared" si="39"/>
        <v>0</v>
      </c>
      <c r="AL89" s="69">
        <f t="shared" si="39"/>
        <v>0</v>
      </c>
      <c r="AM89" s="69">
        <f t="shared" si="39"/>
        <v>0</v>
      </c>
      <c r="AN89" s="69">
        <f t="shared" si="39"/>
        <v>0</v>
      </c>
      <c r="AO89" s="70">
        <f t="shared" si="39"/>
        <v>0</v>
      </c>
    </row>
    <row r="90" spans="1:41" outlineLevel="1">
      <c r="A90" s="79">
        <f t="shared" si="41"/>
        <v>6</v>
      </c>
      <c r="B90" s="33" t="str">
        <f t="shared" si="40"/>
        <v>2.6.6</v>
      </c>
      <c r="C90" s="34" t="s">
        <v>91</v>
      </c>
      <c r="D90" s="35" t="s">
        <v>18</v>
      </c>
      <c r="E90" s="36">
        <v>55.4</v>
      </c>
      <c r="F90" s="36">
        <v>56.3</v>
      </c>
      <c r="G90" s="37" t="s">
        <v>9</v>
      </c>
      <c r="H90" s="37">
        <v>1</v>
      </c>
      <c r="I90" s="55">
        <f t="shared" si="42"/>
        <v>6517851.4353199536</v>
      </c>
      <c r="J90" s="78">
        <v>6517851.4353199536</v>
      </c>
      <c r="K90" s="39">
        <v>4</v>
      </c>
      <c r="L90" s="69">
        <f t="shared" si="38"/>
        <v>0</v>
      </c>
      <c r="M90" s="69">
        <f t="shared" si="38"/>
        <v>0</v>
      </c>
      <c r="N90" s="69">
        <f t="shared" si="38"/>
        <v>0</v>
      </c>
      <c r="O90" s="69">
        <f t="shared" si="38"/>
        <v>6517851.4353199536</v>
      </c>
      <c r="P90" s="69">
        <f t="shared" si="38"/>
        <v>0</v>
      </c>
      <c r="Q90" s="69">
        <f t="shared" si="38"/>
        <v>0</v>
      </c>
      <c r="R90" s="69">
        <f t="shared" si="38"/>
        <v>0</v>
      </c>
      <c r="S90" s="69">
        <f t="shared" si="38"/>
        <v>0</v>
      </c>
      <c r="T90" s="69">
        <f t="shared" si="38"/>
        <v>0</v>
      </c>
      <c r="U90" s="69">
        <f t="shared" si="38"/>
        <v>0</v>
      </c>
      <c r="V90" s="69">
        <f t="shared" si="38"/>
        <v>0</v>
      </c>
      <c r="W90" s="69">
        <f t="shared" si="38"/>
        <v>0</v>
      </c>
      <c r="X90" s="69">
        <f t="shared" si="38"/>
        <v>0</v>
      </c>
      <c r="Y90" s="69">
        <f t="shared" si="38"/>
        <v>0</v>
      </c>
      <c r="Z90" s="69">
        <f t="shared" si="38"/>
        <v>0</v>
      </c>
      <c r="AA90" s="69">
        <f t="shared" si="38"/>
        <v>0</v>
      </c>
      <c r="AB90" s="69">
        <f t="shared" si="39"/>
        <v>0</v>
      </c>
      <c r="AC90" s="69">
        <f t="shared" si="39"/>
        <v>0</v>
      </c>
      <c r="AD90" s="69">
        <f t="shared" si="39"/>
        <v>0</v>
      </c>
      <c r="AE90" s="69">
        <f t="shared" si="39"/>
        <v>0</v>
      </c>
      <c r="AF90" s="69">
        <f t="shared" si="39"/>
        <v>0</v>
      </c>
      <c r="AG90" s="69">
        <f t="shared" si="39"/>
        <v>0</v>
      </c>
      <c r="AH90" s="69">
        <f t="shared" si="39"/>
        <v>0</v>
      </c>
      <c r="AI90" s="69">
        <f t="shared" si="39"/>
        <v>0</v>
      </c>
      <c r="AJ90" s="69">
        <f t="shared" si="39"/>
        <v>0</v>
      </c>
      <c r="AK90" s="69">
        <f t="shared" si="39"/>
        <v>0</v>
      </c>
      <c r="AL90" s="69">
        <f t="shared" si="39"/>
        <v>0</v>
      </c>
      <c r="AM90" s="69">
        <f t="shared" si="39"/>
        <v>0</v>
      </c>
      <c r="AN90" s="69">
        <f t="shared" si="39"/>
        <v>0</v>
      </c>
      <c r="AO90" s="70">
        <f t="shared" si="39"/>
        <v>0</v>
      </c>
    </row>
    <row r="91" spans="1:41" outlineLevel="1">
      <c r="A91" s="79">
        <f t="shared" si="41"/>
        <v>7</v>
      </c>
      <c r="B91" s="33" t="str">
        <f t="shared" si="40"/>
        <v>2.6.7</v>
      </c>
      <c r="C91" s="34" t="s">
        <v>91</v>
      </c>
      <c r="D91" s="35" t="s">
        <v>18</v>
      </c>
      <c r="E91" s="36">
        <v>57.6</v>
      </c>
      <c r="F91" s="36">
        <v>58.4</v>
      </c>
      <c r="G91" s="37" t="s">
        <v>9</v>
      </c>
      <c r="H91" s="37">
        <v>1</v>
      </c>
      <c r="I91" s="55">
        <f t="shared" si="42"/>
        <v>6517851.4353199536</v>
      </c>
      <c r="J91" s="78">
        <v>6517851.4353199536</v>
      </c>
      <c r="K91" s="39">
        <v>4</v>
      </c>
      <c r="L91" s="69">
        <f t="shared" si="38"/>
        <v>0</v>
      </c>
      <c r="M91" s="69">
        <f t="shared" si="38"/>
        <v>0</v>
      </c>
      <c r="N91" s="69">
        <f t="shared" si="38"/>
        <v>0</v>
      </c>
      <c r="O91" s="69">
        <f t="shared" si="38"/>
        <v>6517851.4353199536</v>
      </c>
      <c r="P91" s="69">
        <f t="shared" si="38"/>
        <v>0</v>
      </c>
      <c r="Q91" s="69">
        <f t="shared" si="38"/>
        <v>0</v>
      </c>
      <c r="R91" s="69">
        <f t="shared" si="38"/>
        <v>0</v>
      </c>
      <c r="S91" s="69">
        <f t="shared" si="38"/>
        <v>0</v>
      </c>
      <c r="T91" s="69">
        <f t="shared" si="38"/>
        <v>0</v>
      </c>
      <c r="U91" s="69">
        <f t="shared" si="38"/>
        <v>0</v>
      </c>
      <c r="V91" s="69">
        <f t="shared" si="38"/>
        <v>0</v>
      </c>
      <c r="W91" s="69">
        <f t="shared" si="38"/>
        <v>0</v>
      </c>
      <c r="X91" s="69">
        <f t="shared" si="38"/>
        <v>0</v>
      </c>
      <c r="Y91" s="69">
        <f t="shared" si="38"/>
        <v>0</v>
      </c>
      <c r="Z91" s="69">
        <f t="shared" si="38"/>
        <v>0</v>
      </c>
      <c r="AA91" s="69">
        <f t="shared" si="38"/>
        <v>0</v>
      </c>
      <c r="AB91" s="69">
        <f t="shared" si="39"/>
        <v>0</v>
      </c>
      <c r="AC91" s="69">
        <f t="shared" si="39"/>
        <v>0</v>
      </c>
      <c r="AD91" s="69">
        <f t="shared" si="39"/>
        <v>0</v>
      </c>
      <c r="AE91" s="69">
        <f t="shared" si="39"/>
        <v>0</v>
      </c>
      <c r="AF91" s="69">
        <f t="shared" si="39"/>
        <v>0</v>
      </c>
      <c r="AG91" s="69">
        <f t="shared" si="39"/>
        <v>0</v>
      </c>
      <c r="AH91" s="69">
        <f t="shared" si="39"/>
        <v>0</v>
      </c>
      <c r="AI91" s="69">
        <f t="shared" si="39"/>
        <v>0</v>
      </c>
      <c r="AJ91" s="69">
        <f t="shared" si="39"/>
        <v>0</v>
      </c>
      <c r="AK91" s="69">
        <f t="shared" si="39"/>
        <v>0</v>
      </c>
      <c r="AL91" s="69">
        <f t="shared" si="39"/>
        <v>0</v>
      </c>
      <c r="AM91" s="69">
        <f t="shared" si="39"/>
        <v>0</v>
      </c>
      <c r="AN91" s="69">
        <f t="shared" si="39"/>
        <v>0</v>
      </c>
      <c r="AO91" s="70">
        <f t="shared" si="39"/>
        <v>0</v>
      </c>
    </row>
    <row r="92" spans="1:41" outlineLevel="1">
      <c r="A92" s="79">
        <f t="shared" si="41"/>
        <v>8</v>
      </c>
      <c r="B92" s="33" t="str">
        <f t="shared" si="40"/>
        <v>2.6.8</v>
      </c>
      <c r="C92" s="34" t="s">
        <v>91</v>
      </c>
      <c r="D92" s="35" t="s">
        <v>18</v>
      </c>
      <c r="E92" s="36">
        <v>60.4</v>
      </c>
      <c r="F92" s="36">
        <v>61</v>
      </c>
      <c r="G92" s="37" t="s">
        <v>9</v>
      </c>
      <c r="H92" s="37">
        <v>1</v>
      </c>
      <c r="I92" s="55">
        <f t="shared" si="42"/>
        <v>6517851.4353199536</v>
      </c>
      <c r="J92" s="78">
        <v>6517851.4353199536</v>
      </c>
      <c r="K92" s="39">
        <v>4</v>
      </c>
      <c r="L92" s="69">
        <f t="shared" si="38"/>
        <v>0</v>
      </c>
      <c r="M92" s="69">
        <f t="shared" si="38"/>
        <v>0</v>
      </c>
      <c r="N92" s="69">
        <f t="shared" si="38"/>
        <v>0</v>
      </c>
      <c r="O92" s="69">
        <f t="shared" si="38"/>
        <v>6517851.4353199536</v>
      </c>
      <c r="P92" s="69">
        <f t="shared" si="38"/>
        <v>0</v>
      </c>
      <c r="Q92" s="69">
        <f t="shared" si="38"/>
        <v>0</v>
      </c>
      <c r="R92" s="69">
        <f t="shared" si="38"/>
        <v>0</v>
      </c>
      <c r="S92" s="69">
        <f t="shared" si="38"/>
        <v>0</v>
      </c>
      <c r="T92" s="69">
        <f t="shared" si="38"/>
        <v>0</v>
      </c>
      <c r="U92" s="69">
        <f t="shared" si="38"/>
        <v>0</v>
      </c>
      <c r="V92" s="69">
        <f t="shared" si="38"/>
        <v>0</v>
      </c>
      <c r="W92" s="69">
        <f t="shared" si="38"/>
        <v>0</v>
      </c>
      <c r="X92" s="69">
        <f t="shared" si="38"/>
        <v>0</v>
      </c>
      <c r="Y92" s="69">
        <f t="shared" si="38"/>
        <v>0</v>
      </c>
      <c r="Z92" s="69">
        <f t="shared" si="38"/>
        <v>0</v>
      </c>
      <c r="AA92" s="69">
        <f t="shared" ref="AA92" si="43">IF($K92=AA$4,$J92,0)</f>
        <v>0</v>
      </c>
      <c r="AB92" s="69">
        <f t="shared" si="39"/>
        <v>0</v>
      </c>
      <c r="AC92" s="69">
        <f t="shared" si="39"/>
        <v>0</v>
      </c>
      <c r="AD92" s="69">
        <f t="shared" si="39"/>
        <v>0</v>
      </c>
      <c r="AE92" s="69">
        <f t="shared" si="39"/>
        <v>0</v>
      </c>
      <c r="AF92" s="69">
        <f t="shared" si="39"/>
        <v>0</v>
      </c>
      <c r="AG92" s="69">
        <f t="shared" si="39"/>
        <v>0</v>
      </c>
      <c r="AH92" s="69">
        <f t="shared" si="39"/>
        <v>0</v>
      </c>
      <c r="AI92" s="69">
        <f t="shared" si="39"/>
        <v>0</v>
      </c>
      <c r="AJ92" s="69">
        <f t="shared" si="39"/>
        <v>0</v>
      </c>
      <c r="AK92" s="69">
        <f t="shared" si="39"/>
        <v>0</v>
      </c>
      <c r="AL92" s="69">
        <f t="shared" si="39"/>
        <v>0</v>
      </c>
      <c r="AM92" s="69">
        <f t="shared" si="39"/>
        <v>0</v>
      </c>
      <c r="AN92" s="69">
        <f t="shared" si="39"/>
        <v>0</v>
      </c>
      <c r="AO92" s="70">
        <f t="shared" si="39"/>
        <v>0</v>
      </c>
    </row>
    <row r="93" spans="1:41" outlineLevel="1">
      <c r="A93" s="79">
        <f t="shared" si="41"/>
        <v>9</v>
      </c>
      <c r="B93" s="33" t="str">
        <f t="shared" si="40"/>
        <v>2.6.9</v>
      </c>
      <c r="C93" s="34" t="s">
        <v>91</v>
      </c>
      <c r="D93" s="35" t="s">
        <v>18</v>
      </c>
      <c r="E93" s="36">
        <v>62.8</v>
      </c>
      <c r="F93" s="36">
        <v>63.3</v>
      </c>
      <c r="G93" s="37" t="s">
        <v>9</v>
      </c>
      <c r="H93" s="37">
        <v>1</v>
      </c>
      <c r="I93" s="55">
        <f t="shared" si="42"/>
        <v>6517851.4353199536</v>
      </c>
      <c r="J93" s="78">
        <v>6517851.4353199536</v>
      </c>
      <c r="K93" s="39">
        <v>4</v>
      </c>
      <c r="L93" s="69">
        <f t="shared" ref="L93:AA111" si="44">IF($K93=L$4,$J93,0)</f>
        <v>0</v>
      </c>
      <c r="M93" s="69">
        <f t="shared" si="44"/>
        <v>0</v>
      </c>
      <c r="N93" s="69">
        <f t="shared" si="44"/>
        <v>0</v>
      </c>
      <c r="O93" s="69">
        <f t="shared" si="44"/>
        <v>6517851.4353199536</v>
      </c>
      <c r="P93" s="69">
        <f t="shared" si="44"/>
        <v>0</v>
      </c>
      <c r="Q93" s="69">
        <f t="shared" si="44"/>
        <v>0</v>
      </c>
      <c r="R93" s="69">
        <f t="shared" si="44"/>
        <v>0</v>
      </c>
      <c r="S93" s="69">
        <f t="shared" si="44"/>
        <v>0</v>
      </c>
      <c r="T93" s="69">
        <f t="shared" si="44"/>
        <v>0</v>
      </c>
      <c r="U93" s="69">
        <f t="shared" si="44"/>
        <v>0</v>
      </c>
      <c r="V93" s="69">
        <f t="shared" si="44"/>
        <v>0</v>
      </c>
      <c r="W93" s="69">
        <f t="shared" si="44"/>
        <v>0</v>
      </c>
      <c r="X93" s="69">
        <f t="shared" si="44"/>
        <v>0</v>
      </c>
      <c r="Y93" s="69">
        <f t="shared" si="44"/>
        <v>0</v>
      </c>
      <c r="Z93" s="69">
        <f t="shared" si="44"/>
        <v>0</v>
      </c>
      <c r="AA93" s="69">
        <f t="shared" si="44"/>
        <v>0</v>
      </c>
      <c r="AB93" s="69">
        <f t="shared" si="39"/>
        <v>0</v>
      </c>
      <c r="AC93" s="69">
        <f t="shared" si="39"/>
        <v>0</v>
      </c>
      <c r="AD93" s="69">
        <f t="shared" si="39"/>
        <v>0</v>
      </c>
      <c r="AE93" s="69">
        <f t="shared" si="39"/>
        <v>0</v>
      </c>
      <c r="AF93" s="69">
        <f t="shared" si="39"/>
        <v>0</v>
      </c>
      <c r="AG93" s="69">
        <f t="shared" si="39"/>
        <v>0</v>
      </c>
      <c r="AH93" s="69">
        <f t="shared" si="39"/>
        <v>0</v>
      </c>
      <c r="AI93" s="69">
        <f t="shared" si="39"/>
        <v>0</v>
      </c>
      <c r="AJ93" s="69">
        <f t="shared" si="39"/>
        <v>0</v>
      </c>
      <c r="AK93" s="69">
        <f t="shared" si="39"/>
        <v>0</v>
      </c>
      <c r="AL93" s="69">
        <f t="shared" si="39"/>
        <v>0</v>
      </c>
      <c r="AM93" s="69">
        <f t="shared" si="39"/>
        <v>0</v>
      </c>
      <c r="AN93" s="69">
        <f t="shared" si="39"/>
        <v>0</v>
      </c>
      <c r="AO93" s="70">
        <f t="shared" si="39"/>
        <v>0</v>
      </c>
    </row>
    <row r="94" spans="1:41" outlineLevel="1">
      <c r="A94" s="79">
        <f t="shared" si="41"/>
        <v>10</v>
      </c>
      <c r="B94" s="33" t="str">
        <f t="shared" si="40"/>
        <v>2.6.10</v>
      </c>
      <c r="C94" s="34" t="s">
        <v>91</v>
      </c>
      <c r="D94" s="35" t="s">
        <v>18</v>
      </c>
      <c r="E94" s="36">
        <v>65.8</v>
      </c>
      <c r="F94" s="36">
        <v>66.3</v>
      </c>
      <c r="G94" s="37" t="s">
        <v>9</v>
      </c>
      <c r="H94" s="37">
        <v>1</v>
      </c>
      <c r="I94" s="55">
        <f t="shared" si="42"/>
        <v>6517851.4353199536</v>
      </c>
      <c r="J94" s="78">
        <v>6517851.4353199536</v>
      </c>
      <c r="K94" s="39">
        <v>5</v>
      </c>
      <c r="L94" s="69">
        <f t="shared" si="44"/>
        <v>0</v>
      </c>
      <c r="M94" s="69">
        <f t="shared" si="44"/>
        <v>0</v>
      </c>
      <c r="N94" s="69">
        <f t="shared" si="44"/>
        <v>0</v>
      </c>
      <c r="O94" s="69">
        <f t="shared" si="44"/>
        <v>0</v>
      </c>
      <c r="P94" s="69">
        <f t="shared" si="44"/>
        <v>6517851.4353199536</v>
      </c>
      <c r="Q94" s="69">
        <f t="shared" si="44"/>
        <v>0</v>
      </c>
      <c r="R94" s="69">
        <f t="shared" si="44"/>
        <v>0</v>
      </c>
      <c r="S94" s="69">
        <f t="shared" si="44"/>
        <v>0</v>
      </c>
      <c r="T94" s="69">
        <f t="shared" si="44"/>
        <v>0</v>
      </c>
      <c r="U94" s="69">
        <f t="shared" si="44"/>
        <v>0</v>
      </c>
      <c r="V94" s="69">
        <f t="shared" si="44"/>
        <v>0</v>
      </c>
      <c r="W94" s="69">
        <f t="shared" si="44"/>
        <v>0</v>
      </c>
      <c r="X94" s="69">
        <f t="shared" si="44"/>
        <v>0</v>
      </c>
      <c r="Y94" s="69">
        <f t="shared" si="44"/>
        <v>0</v>
      </c>
      <c r="Z94" s="69">
        <f t="shared" si="44"/>
        <v>0</v>
      </c>
      <c r="AA94" s="69">
        <f t="shared" si="44"/>
        <v>0</v>
      </c>
      <c r="AB94" s="69">
        <f t="shared" si="39"/>
        <v>0</v>
      </c>
      <c r="AC94" s="69">
        <f t="shared" si="39"/>
        <v>0</v>
      </c>
      <c r="AD94" s="69">
        <f t="shared" si="39"/>
        <v>0</v>
      </c>
      <c r="AE94" s="69">
        <f t="shared" si="39"/>
        <v>0</v>
      </c>
      <c r="AF94" s="69">
        <f t="shared" si="39"/>
        <v>0</v>
      </c>
      <c r="AG94" s="69">
        <f t="shared" si="39"/>
        <v>0</v>
      </c>
      <c r="AH94" s="69">
        <f t="shared" si="39"/>
        <v>0</v>
      </c>
      <c r="AI94" s="69">
        <f t="shared" si="39"/>
        <v>0</v>
      </c>
      <c r="AJ94" s="69">
        <f t="shared" si="39"/>
        <v>0</v>
      </c>
      <c r="AK94" s="69">
        <f t="shared" si="39"/>
        <v>0</v>
      </c>
      <c r="AL94" s="69">
        <f t="shared" si="39"/>
        <v>0</v>
      </c>
      <c r="AM94" s="69">
        <f t="shared" si="39"/>
        <v>0</v>
      </c>
      <c r="AN94" s="69">
        <f t="shared" si="39"/>
        <v>0</v>
      </c>
      <c r="AO94" s="70">
        <f t="shared" si="39"/>
        <v>0</v>
      </c>
    </row>
    <row r="95" spans="1:41" outlineLevel="1">
      <c r="A95" s="79">
        <f t="shared" si="41"/>
        <v>11</v>
      </c>
      <c r="B95" s="33" t="str">
        <f t="shared" si="40"/>
        <v>2.6.11</v>
      </c>
      <c r="C95" s="34" t="s">
        <v>91</v>
      </c>
      <c r="D95" s="35" t="s">
        <v>18</v>
      </c>
      <c r="E95" s="36">
        <v>68.099999999999994</v>
      </c>
      <c r="F95" s="36">
        <v>69.099999999999994</v>
      </c>
      <c r="G95" s="37" t="s">
        <v>9</v>
      </c>
      <c r="H95" s="37">
        <v>1</v>
      </c>
      <c r="I95" s="55">
        <f t="shared" si="42"/>
        <v>6517851.4353199536</v>
      </c>
      <c r="J95" s="78">
        <v>6517851.4353199536</v>
      </c>
      <c r="K95" s="39">
        <v>5</v>
      </c>
      <c r="L95" s="69">
        <f t="shared" si="44"/>
        <v>0</v>
      </c>
      <c r="M95" s="69">
        <f t="shared" si="44"/>
        <v>0</v>
      </c>
      <c r="N95" s="69">
        <f t="shared" si="44"/>
        <v>0</v>
      </c>
      <c r="O95" s="69">
        <f t="shared" si="44"/>
        <v>0</v>
      </c>
      <c r="P95" s="69">
        <f t="shared" si="44"/>
        <v>6517851.4353199536</v>
      </c>
      <c r="Q95" s="69">
        <f t="shared" si="44"/>
        <v>0</v>
      </c>
      <c r="R95" s="69">
        <f t="shared" si="44"/>
        <v>0</v>
      </c>
      <c r="S95" s="69">
        <f t="shared" si="44"/>
        <v>0</v>
      </c>
      <c r="T95" s="69">
        <f t="shared" si="44"/>
        <v>0</v>
      </c>
      <c r="U95" s="69">
        <f t="shared" si="44"/>
        <v>0</v>
      </c>
      <c r="V95" s="69">
        <f t="shared" si="44"/>
        <v>0</v>
      </c>
      <c r="W95" s="69">
        <f t="shared" si="44"/>
        <v>0</v>
      </c>
      <c r="X95" s="69">
        <f t="shared" si="44"/>
        <v>0</v>
      </c>
      <c r="Y95" s="69">
        <f t="shared" si="44"/>
        <v>0</v>
      </c>
      <c r="Z95" s="69">
        <f t="shared" si="44"/>
        <v>0</v>
      </c>
      <c r="AA95" s="69">
        <f t="shared" si="44"/>
        <v>0</v>
      </c>
      <c r="AB95" s="69">
        <f t="shared" si="39"/>
        <v>0</v>
      </c>
      <c r="AC95" s="69">
        <f t="shared" si="39"/>
        <v>0</v>
      </c>
      <c r="AD95" s="69">
        <f t="shared" si="39"/>
        <v>0</v>
      </c>
      <c r="AE95" s="69">
        <f t="shared" ref="AE95:AO112" si="45">IF($K95=AE$4,$J95,0)</f>
        <v>0</v>
      </c>
      <c r="AF95" s="69">
        <f t="shared" si="45"/>
        <v>0</v>
      </c>
      <c r="AG95" s="69">
        <f t="shared" si="45"/>
        <v>0</v>
      </c>
      <c r="AH95" s="69">
        <f t="shared" si="45"/>
        <v>0</v>
      </c>
      <c r="AI95" s="69">
        <f t="shared" si="45"/>
        <v>0</v>
      </c>
      <c r="AJ95" s="69">
        <f t="shared" si="45"/>
        <v>0</v>
      </c>
      <c r="AK95" s="69">
        <f t="shared" si="45"/>
        <v>0</v>
      </c>
      <c r="AL95" s="69">
        <f t="shared" si="45"/>
        <v>0</v>
      </c>
      <c r="AM95" s="69">
        <f t="shared" si="45"/>
        <v>0</v>
      </c>
      <c r="AN95" s="69">
        <f t="shared" si="45"/>
        <v>0</v>
      </c>
      <c r="AO95" s="70">
        <f t="shared" si="45"/>
        <v>0</v>
      </c>
    </row>
    <row r="96" spans="1:41" outlineLevel="1">
      <c r="A96" s="79">
        <f t="shared" si="41"/>
        <v>12</v>
      </c>
      <c r="B96" s="33" t="str">
        <f t="shared" si="40"/>
        <v>2.6.12</v>
      </c>
      <c r="C96" s="34" t="s">
        <v>91</v>
      </c>
      <c r="D96" s="35" t="s">
        <v>18</v>
      </c>
      <c r="E96" s="36">
        <v>71.8</v>
      </c>
      <c r="F96" s="36">
        <v>72.400000000000006</v>
      </c>
      <c r="G96" s="37" t="s">
        <v>9</v>
      </c>
      <c r="H96" s="37">
        <v>1</v>
      </c>
      <c r="I96" s="55">
        <f t="shared" si="42"/>
        <v>6517851.4353199536</v>
      </c>
      <c r="J96" s="78">
        <v>6517851.4353199536</v>
      </c>
      <c r="K96" s="39">
        <v>5</v>
      </c>
      <c r="L96" s="69">
        <f t="shared" si="44"/>
        <v>0</v>
      </c>
      <c r="M96" s="69">
        <f t="shared" si="44"/>
        <v>0</v>
      </c>
      <c r="N96" s="69">
        <f t="shared" si="44"/>
        <v>0</v>
      </c>
      <c r="O96" s="69">
        <f t="shared" si="44"/>
        <v>0</v>
      </c>
      <c r="P96" s="69">
        <f t="shared" si="44"/>
        <v>6517851.4353199536</v>
      </c>
      <c r="Q96" s="69">
        <f t="shared" si="44"/>
        <v>0</v>
      </c>
      <c r="R96" s="69">
        <f t="shared" si="44"/>
        <v>0</v>
      </c>
      <c r="S96" s="69">
        <f t="shared" si="44"/>
        <v>0</v>
      </c>
      <c r="T96" s="69">
        <f t="shared" si="44"/>
        <v>0</v>
      </c>
      <c r="U96" s="69">
        <f t="shared" si="44"/>
        <v>0</v>
      </c>
      <c r="V96" s="69">
        <f t="shared" si="44"/>
        <v>0</v>
      </c>
      <c r="W96" s="69">
        <f t="shared" si="44"/>
        <v>0</v>
      </c>
      <c r="X96" s="69">
        <f t="shared" si="44"/>
        <v>0</v>
      </c>
      <c r="Y96" s="69">
        <f t="shared" si="44"/>
        <v>0</v>
      </c>
      <c r="Z96" s="69">
        <f t="shared" si="44"/>
        <v>0</v>
      </c>
      <c r="AA96" s="69">
        <f t="shared" si="44"/>
        <v>0</v>
      </c>
      <c r="AB96" s="69">
        <f t="shared" ref="AB96:AD112" si="46">IF($K96=AB$4,$J96,0)</f>
        <v>0</v>
      </c>
      <c r="AC96" s="69">
        <f t="shared" si="46"/>
        <v>0</v>
      </c>
      <c r="AD96" s="69">
        <f t="shared" si="46"/>
        <v>0</v>
      </c>
      <c r="AE96" s="69">
        <f t="shared" si="45"/>
        <v>0</v>
      </c>
      <c r="AF96" s="69">
        <f t="shared" si="45"/>
        <v>0</v>
      </c>
      <c r="AG96" s="69">
        <f t="shared" si="45"/>
        <v>0</v>
      </c>
      <c r="AH96" s="69">
        <f t="shared" si="45"/>
        <v>0</v>
      </c>
      <c r="AI96" s="69">
        <f t="shared" si="45"/>
        <v>0</v>
      </c>
      <c r="AJ96" s="69">
        <f t="shared" si="45"/>
        <v>0</v>
      </c>
      <c r="AK96" s="69">
        <f t="shared" si="45"/>
        <v>0</v>
      </c>
      <c r="AL96" s="69">
        <f t="shared" si="45"/>
        <v>0</v>
      </c>
      <c r="AM96" s="69">
        <f t="shared" si="45"/>
        <v>0</v>
      </c>
      <c r="AN96" s="69">
        <f t="shared" si="45"/>
        <v>0</v>
      </c>
      <c r="AO96" s="70">
        <f t="shared" si="45"/>
        <v>0</v>
      </c>
    </row>
    <row r="97" spans="1:41" outlineLevel="1">
      <c r="A97" s="79">
        <f t="shared" si="41"/>
        <v>13</v>
      </c>
      <c r="B97" s="33" t="str">
        <f t="shared" si="40"/>
        <v>2.6.13</v>
      </c>
      <c r="C97" s="34" t="s">
        <v>91</v>
      </c>
      <c r="D97" s="35" t="s">
        <v>18</v>
      </c>
      <c r="E97" s="36">
        <v>75</v>
      </c>
      <c r="F97" s="36">
        <v>75.599999999999994</v>
      </c>
      <c r="G97" s="37" t="s">
        <v>9</v>
      </c>
      <c r="H97" s="37">
        <v>1</v>
      </c>
      <c r="I97" s="55">
        <f t="shared" si="42"/>
        <v>6517851.4353199536</v>
      </c>
      <c r="J97" s="78">
        <v>6517851.4353199536</v>
      </c>
      <c r="K97" s="39">
        <v>5</v>
      </c>
      <c r="L97" s="69">
        <f t="shared" si="44"/>
        <v>0</v>
      </c>
      <c r="M97" s="69">
        <f t="shared" si="44"/>
        <v>0</v>
      </c>
      <c r="N97" s="69">
        <f t="shared" si="44"/>
        <v>0</v>
      </c>
      <c r="O97" s="69">
        <f t="shared" si="44"/>
        <v>0</v>
      </c>
      <c r="P97" s="69">
        <f t="shared" si="44"/>
        <v>6517851.4353199536</v>
      </c>
      <c r="Q97" s="69">
        <f t="shared" si="44"/>
        <v>0</v>
      </c>
      <c r="R97" s="69">
        <f t="shared" si="44"/>
        <v>0</v>
      </c>
      <c r="S97" s="69">
        <f t="shared" si="44"/>
        <v>0</v>
      </c>
      <c r="T97" s="69">
        <f t="shared" si="44"/>
        <v>0</v>
      </c>
      <c r="U97" s="69">
        <f t="shared" si="44"/>
        <v>0</v>
      </c>
      <c r="V97" s="69">
        <f t="shared" si="44"/>
        <v>0</v>
      </c>
      <c r="W97" s="69">
        <f t="shared" si="44"/>
        <v>0</v>
      </c>
      <c r="X97" s="69">
        <f t="shared" si="44"/>
        <v>0</v>
      </c>
      <c r="Y97" s="69">
        <f t="shared" si="44"/>
        <v>0</v>
      </c>
      <c r="Z97" s="69">
        <f t="shared" si="44"/>
        <v>0</v>
      </c>
      <c r="AA97" s="69">
        <f t="shared" si="44"/>
        <v>0</v>
      </c>
      <c r="AB97" s="69">
        <f t="shared" si="46"/>
        <v>0</v>
      </c>
      <c r="AC97" s="69">
        <f t="shared" si="46"/>
        <v>0</v>
      </c>
      <c r="AD97" s="69">
        <f t="shared" si="46"/>
        <v>0</v>
      </c>
      <c r="AE97" s="69">
        <f t="shared" si="45"/>
        <v>0</v>
      </c>
      <c r="AF97" s="69">
        <f t="shared" si="45"/>
        <v>0</v>
      </c>
      <c r="AG97" s="69">
        <f t="shared" si="45"/>
        <v>0</v>
      </c>
      <c r="AH97" s="69">
        <f t="shared" si="45"/>
        <v>0</v>
      </c>
      <c r="AI97" s="69">
        <f t="shared" si="45"/>
        <v>0</v>
      </c>
      <c r="AJ97" s="69">
        <f t="shared" si="45"/>
        <v>0</v>
      </c>
      <c r="AK97" s="69">
        <f t="shared" si="45"/>
        <v>0</v>
      </c>
      <c r="AL97" s="69">
        <f t="shared" si="45"/>
        <v>0</v>
      </c>
      <c r="AM97" s="69">
        <f t="shared" si="45"/>
        <v>0</v>
      </c>
      <c r="AN97" s="69">
        <f t="shared" si="45"/>
        <v>0</v>
      </c>
      <c r="AO97" s="70">
        <f t="shared" si="45"/>
        <v>0</v>
      </c>
    </row>
    <row r="98" spans="1:41" outlineLevel="1">
      <c r="A98" s="79">
        <f t="shared" si="41"/>
        <v>14</v>
      </c>
      <c r="B98" s="33" t="str">
        <f t="shared" si="40"/>
        <v>2.6.14</v>
      </c>
      <c r="C98" s="34" t="s">
        <v>91</v>
      </c>
      <c r="D98" s="35" t="s">
        <v>18</v>
      </c>
      <c r="E98" s="36">
        <v>78.7</v>
      </c>
      <c r="F98" s="36">
        <v>79.400000000000006</v>
      </c>
      <c r="G98" s="37" t="s">
        <v>9</v>
      </c>
      <c r="H98" s="37">
        <v>1</v>
      </c>
      <c r="I98" s="55">
        <f t="shared" si="42"/>
        <v>6517851.4353199536</v>
      </c>
      <c r="J98" s="78">
        <v>6517851.4353199536</v>
      </c>
      <c r="K98" s="39">
        <v>5</v>
      </c>
      <c r="L98" s="69">
        <f t="shared" si="44"/>
        <v>0</v>
      </c>
      <c r="M98" s="69">
        <f t="shared" si="44"/>
        <v>0</v>
      </c>
      <c r="N98" s="69">
        <f t="shared" si="44"/>
        <v>0</v>
      </c>
      <c r="O98" s="69">
        <f t="shared" si="44"/>
        <v>0</v>
      </c>
      <c r="P98" s="69">
        <f t="shared" si="44"/>
        <v>6517851.4353199536</v>
      </c>
      <c r="Q98" s="69">
        <f t="shared" si="44"/>
        <v>0</v>
      </c>
      <c r="R98" s="69">
        <f t="shared" si="44"/>
        <v>0</v>
      </c>
      <c r="S98" s="69">
        <f t="shared" si="44"/>
        <v>0</v>
      </c>
      <c r="T98" s="69">
        <f t="shared" si="44"/>
        <v>0</v>
      </c>
      <c r="U98" s="69">
        <f t="shared" si="44"/>
        <v>0</v>
      </c>
      <c r="V98" s="69">
        <f t="shared" si="44"/>
        <v>0</v>
      </c>
      <c r="W98" s="69">
        <f t="shared" si="44"/>
        <v>0</v>
      </c>
      <c r="X98" s="69">
        <f t="shared" si="44"/>
        <v>0</v>
      </c>
      <c r="Y98" s="69">
        <f t="shared" si="44"/>
        <v>0</v>
      </c>
      <c r="Z98" s="69">
        <f t="shared" si="44"/>
        <v>0</v>
      </c>
      <c r="AA98" s="69">
        <f t="shared" si="44"/>
        <v>0</v>
      </c>
      <c r="AB98" s="69">
        <f t="shared" si="46"/>
        <v>0</v>
      </c>
      <c r="AC98" s="69">
        <f t="shared" si="46"/>
        <v>0</v>
      </c>
      <c r="AD98" s="69">
        <f t="shared" si="46"/>
        <v>0</v>
      </c>
      <c r="AE98" s="69">
        <f t="shared" si="45"/>
        <v>0</v>
      </c>
      <c r="AF98" s="69">
        <f t="shared" si="45"/>
        <v>0</v>
      </c>
      <c r="AG98" s="69">
        <f t="shared" si="45"/>
        <v>0</v>
      </c>
      <c r="AH98" s="69">
        <f t="shared" si="45"/>
        <v>0</v>
      </c>
      <c r="AI98" s="69">
        <f t="shared" si="45"/>
        <v>0</v>
      </c>
      <c r="AJ98" s="69">
        <f t="shared" si="45"/>
        <v>0</v>
      </c>
      <c r="AK98" s="69">
        <f t="shared" si="45"/>
        <v>0</v>
      </c>
      <c r="AL98" s="69">
        <f t="shared" si="45"/>
        <v>0</v>
      </c>
      <c r="AM98" s="69">
        <f t="shared" si="45"/>
        <v>0</v>
      </c>
      <c r="AN98" s="69">
        <f t="shared" si="45"/>
        <v>0</v>
      </c>
      <c r="AO98" s="70">
        <f t="shared" si="45"/>
        <v>0</v>
      </c>
    </row>
    <row r="99" spans="1:41" outlineLevel="1">
      <c r="A99" s="79">
        <f t="shared" si="41"/>
        <v>15</v>
      </c>
      <c r="B99" s="33" t="str">
        <f t="shared" si="40"/>
        <v>2.6.15</v>
      </c>
      <c r="C99" s="34" t="s">
        <v>91</v>
      </c>
      <c r="D99" s="35" t="s">
        <v>18</v>
      </c>
      <c r="E99" s="36">
        <v>83.5</v>
      </c>
      <c r="F99" s="36">
        <v>84</v>
      </c>
      <c r="G99" s="37" t="s">
        <v>9</v>
      </c>
      <c r="H99" s="37">
        <v>1</v>
      </c>
      <c r="I99" s="55">
        <f t="shared" si="42"/>
        <v>6517851.4353199536</v>
      </c>
      <c r="J99" s="78">
        <v>6517851.4353199536</v>
      </c>
      <c r="K99" s="39">
        <v>5</v>
      </c>
      <c r="L99" s="69">
        <f t="shared" si="44"/>
        <v>0</v>
      </c>
      <c r="M99" s="69">
        <f t="shared" si="44"/>
        <v>0</v>
      </c>
      <c r="N99" s="69">
        <f t="shared" si="44"/>
        <v>0</v>
      </c>
      <c r="O99" s="69">
        <f t="shared" si="44"/>
        <v>0</v>
      </c>
      <c r="P99" s="69">
        <f t="shared" si="44"/>
        <v>6517851.4353199536</v>
      </c>
      <c r="Q99" s="69">
        <f t="shared" si="44"/>
        <v>0</v>
      </c>
      <c r="R99" s="69">
        <f t="shared" si="44"/>
        <v>0</v>
      </c>
      <c r="S99" s="69">
        <f t="shared" si="44"/>
        <v>0</v>
      </c>
      <c r="T99" s="69">
        <f t="shared" si="44"/>
        <v>0</v>
      </c>
      <c r="U99" s="69">
        <f t="shared" si="44"/>
        <v>0</v>
      </c>
      <c r="V99" s="69">
        <f t="shared" si="44"/>
        <v>0</v>
      </c>
      <c r="W99" s="69">
        <f t="shared" si="44"/>
        <v>0</v>
      </c>
      <c r="X99" s="69">
        <f t="shared" si="44"/>
        <v>0</v>
      </c>
      <c r="Y99" s="69">
        <f t="shared" si="44"/>
        <v>0</v>
      </c>
      <c r="Z99" s="69">
        <f t="shared" si="44"/>
        <v>0</v>
      </c>
      <c r="AA99" s="69">
        <f t="shared" si="44"/>
        <v>0</v>
      </c>
      <c r="AB99" s="69">
        <f t="shared" si="46"/>
        <v>0</v>
      </c>
      <c r="AC99" s="69">
        <f t="shared" si="46"/>
        <v>0</v>
      </c>
      <c r="AD99" s="69">
        <f t="shared" si="46"/>
        <v>0</v>
      </c>
      <c r="AE99" s="69">
        <f t="shared" si="45"/>
        <v>0</v>
      </c>
      <c r="AF99" s="69">
        <f t="shared" si="45"/>
        <v>0</v>
      </c>
      <c r="AG99" s="69">
        <f t="shared" si="45"/>
        <v>0</v>
      </c>
      <c r="AH99" s="69">
        <f t="shared" si="45"/>
        <v>0</v>
      </c>
      <c r="AI99" s="69">
        <f t="shared" si="45"/>
        <v>0</v>
      </c>
      <c r="AJ99" s="69">
        <f t="shared" si="45"/>
        <v>0</v>
      </c>
      <c r="AK99" s="69">
        <f t="shared" si="45"/>
        <v>0</v>
      </c>
      <c r="AL99" s="69">
        <f t="shared" si="45"/>
        <v>0</v>
      </c>
      <c r="AM99" s="69">
        <f t="shared" si="45"/>
        <v>0</v>
      </c>
      <c r="AN99" s="69">
        <f t="shared" si="45"/>
        <v>0</v>
      </c>
      <c r="AO99" s="70">
        <f t="shared" si="45"/>
        <v>0</v>
      </c>
    </row>
    <row r="100" spans="1:41" outlineLevel="1">
      <c r="A100" s="79">
        <f t="shared" si="41"/>
        <v>16</v>
      </c>
      <c r="B100" s="33" t="str">
        <f t="shared" si="40"/>
        <v>2.6.16</v>
      </c>
      <c r="C100" s="34" t="s">
        <v>91</v>
      </c>
      <c r="D100" s="35" t="s">
        <v>18</v>
      </c>
      <c r="E100" s="36">
        <v>89.4</v>
      </c>
      <c r="F100" s="36">
        <v>90</v>
      </c>
      <c r="G100" s="37" t="s">
        <v>9</v>
      </c>
      <c r="H100" s="37">
        <v>1</v>
      </c>
      <c r="I100" s="55">
        <f t="shared" si="42"/>
        <v>6517851.4353199536</v>
      </c>
      <c r="J100" s="78">
        <v>6517851.4353199536</v>
      </c>
      <c r="K100" s="39">
        <v>6</v>
      </c>
      <c r="L100" s="69">
        <f t="shared" si="44"/>
        <v>0</v>
      </c>
      <c r="M100" s="69">
        <f t="shared" si="44"/>
        <v>0</v>
      </c>
      <c r="N100" s="69">
        <f t="shared" si="44"/>
        <v>0</v>
      </c>
      <c r="O100" s="69">
        <f t="shared" si="44"/>
        <v>0</v>
      </c>
      <c r="P100" s="69">
        <f t="shared" si="44"/>
        <v>0</v>
      </c>
      <c r="Q100" s="69">
        <f t="shared" si="44"/>
        <v>6517851.4353199536</v>
      </c>
      <c r="R100" s="69">
        <f t="shared" si="44"/>
        <v>0</v>
      </c>
      <c r="S100" s="69">
        <f t="shared" si="44"/>
        <v>0</v>
      </c>
      <c r="T100" s="69">
        <f t="shared" si="44"/>
        <v>0</v>
      </c>
      <c r="U100" s="69">
        <f t="shared" si="44"/>
        <v>0</v>
      </c>
      <c r="V100" s="69">
        <f t="shared" si="44"/>
        <v>0</v>
      </c>
      <c r="W100" s="69">
        <f t="shared" si="44"/>
        <v>0</v>
      </c>
      <c r="X100" s="69">
        <f t="shared" si="44"/>
        <v>0</v>
      </c>
      <c r="Y100" s="69">
        <f t="shared" si="44"/>
        <v>0</v>
      </c>
      <c r="Z100" s="69">
        <f t="shared" si="44"/>
        <v>0</v>
      </c>
      <c r="AA100" s="69">
        <f t="shared" si="44"/>
        <v>0</v>
      </c>
      <c r="AB100" s="69">
        <f t="shared" si="46"/>
        <v>0</v>
      </c>
      <c r="AC100" s="69">
        <f t="shared" si="46"/>
        <v>0</v>
      </c>
      <c r="AD100" s="69">
        <f t="shared" si="46"/>
        <v>0</v>
      </c>
      <c r="AE100" s="69">
        <f t="shared" si="45"/>
        <v>0</v>
      </c>
      <c r="AF100" s="69">
        <f t="shared" si="45"/>
        <v>0</v>
      </c>
      <c r="AG100" s="69">
        <f t="shared" si="45"/>
        <v>0</v>
      </c>
      <c r="AH100" s="69">
        <f t="shared" si="45"/>
        <v>0</v>
      </c>
      <c r="AI100" s="69">
        <f t="shared" si="45"/>
        <v>0</v>
      </c>
      <c r="AJ100" s="69">
        <f t="shared" si="45"/>
        <v>0</v>
      </c>
      <c r="AK100" s="69">
        <f t="shared" si="45"/>
        <v>0</v>
      </c>
      <c r="AL100" s="69">
        <f t="shared" si="45"/>
        <v>0</v>
      </c>
      <c r="AM100" s="69">
        <f t="shared" si="45"/>
        <v>0</v>
      </c>
      <c r="AN100" s="69">
        <f t="shared" si="45"/>
        <v>0</v>
      </c>
      <c r="AO100" s="70">
        <f t="shared" si="45"/>
        <v>0</v>
      </c>
    </row>
    <row r="101" spans="1:41" outlineLevel="1">
      <c r="A101" s="79">
        <f t="shared" si="41"/>
        <v>17</v>
      </c>
      <c r="B101" s="33" t="str">
        <f t="shared" si="40"/>
        <v>2.6.17</v>
      </c>
      <c r="C101" s="34" t="s">
        <v>91</v>
      </c>
      <c r="D101" s="35" t="s">
        <v>18</v>
      </c>
      <c r="E101" s="36">
        <v>94</v>
      </c>
      <c r="F101" s="36">
        <v>94.6</v>
      </c>
      <c r="G101" s="37" t="s">
        <v>9</v>
      </c>
      <c r="H101" s="37">
        <v>1</v>
      </c>
      <c r="I101" s="55">
        <f t="shared" si="42"/>
        <v>6517851.4353199536</v>
      </c>
      <c r="J101" s="78">
        <v>6517851.4353199536</v>
      </c>
      <c r="K101" s="39">
        <v>6</v>
      </c>
      <c r="L101" s="69">
        <f t="shared" si="44"/>
        <v>0</v>
      </c>
      <c r="M101" s="69">
        <f t="shared" si="44"/>
        <v>0</v>
      </c>
      <c r="N101" s="69">
        <f t="shared" si="44"/>
        <v>0</v>
      </c>
      <c r="O101" s="69">
        <f t="shared" si="44"/>
        <v>0</v>
      </c>
      <c r="P101" s="69">
        <f t="shared" si="44"/>
        <v>0</v>
      </c>
      <c r="Q101" s="69">
        <f t="shared" si="44"/>
        <v>6517851.4353199536</v>
      </c>
      <c r="R101" s="69">
        <f t="shared" si="44"/>
        <v>0</v>
      </c>
      <c r="S101" s="69">
        <f t="shared" si="44"/>
        <v>0</v>
      </c>
      <c r="T101" s="69">
        <f t="shared" si="44"/>
        <v>0</v>
      </c>
      <c r="U101" s="69">
        <f t="shared" si="44"/>
        <v>0</v>
      </c>
      <c r="V101" s="69">
        <f t="shared" si="44"/>
        <v>0</v>
      </c>
      <c r="W101" s="69">
        <f t="shared" si="44"/>
        <v>0</v>
      </c>
      <c r="X101" s="69">
        <f t="shared" si="44"/>
        <v>0</v>
      </c>
      <c r="Y101" s="69">
        <f t="shared" si="44"/>
        <v>0</v>
      </c>
      <c r="Z101" s="69">
        <f t="shared" si="44"/>
        <v>0</v>
      </c>
      <c r="AA101" s="69">
        <f t="shared" si="44"/>
        <v>0</v>
      </c>
      <c r="AB101" s="69">
        <f t="shared" si="46"/>
        <v>0</v>
      </c>
      <c r="AC101" s="69">
        <f t="shared" si="46"/>
        <v>0</v>
      </c>
      <c r="AD101" s="69">
        <f t="shared" si="46"/>
        <v>0</v>
      </c>
      <c r="AE101" s="69">
        <f t="shared" si="45"/>
        <v>0</v>
      </c>
      <c r="AF101" s="69">
        <f t="shared" si="45"/>
        <v>0</v>
      </c>
      <c r="AG101" s="69">
        <f t="shared" si="45"/>
        <v>0</v>
      </c>
      <c r="AH101" s="69">
        <f t="shared" si="45"/>
        <v>0</v>
      </c>
      <c r="AI101" s="69">
        <f t="shared" si="45"/>
        <v>0</v>
      </c>
      <c r="AJ101" s="69">
        <f t="shared" si="45"/>
        <v>0</v>
      </c>
      <c r="AK101" s="69">
        <f t="shared" si="45"/>
        <v>0</v>
      </c>
      <c r="AL101" s="69">
        <f t="shared" si="45"/>
        <v>0</v>
      </c>
      <c r="AM101" s="69">
        <f t="shared" si="45"/>
        <v>0</v>
      </c>
      <c r="AN101" s="69">
        <f t="shared" si="45"/>
        <v>0</v>
      </c>
      <c r="AO101" s="70">
        <f t="shared" si="45"/>
        <v>0</v>
      </c>
    </row>
    <row r="102" spans="1:41" ht="13.5" customHeight="1" outlineLevel="1">
      <c r="A102" s="79">
        <f t="shared" si="41"/>
        <v>18</v>
      </c>
      <c r="B102" s="33" t="str">
        <f t="shared" si="40"/>
        <v>2.6.18</v>
      </c>
      <c r="C102" s="34" t="s">
        <v>91</v>
      </c>
      <c r="D102" s="35" t="s">
        <v>18</v>
      </c>
      <c r="E102" s="36">
        <v>108.5</v>
      </c>
      <c r="F102" s="36">
        <v>109</v>
      </c>
      <c r="G102" s="37" t="s">
        <v>9</v>
      </c>
      <c r="H102" s="37">
        <v>1</v>
      </c>
      <c r="I102" s="55">
        <f t="shared" si="42"/>
        <v>5797065.1685031531</v>
      </c>
      <c r="J102" s="78">
        <v>5797065.1685031531</v>
      </c>
      <c r="K102" s="39">
        <v>6</v>
      </c>
      <c r="L102" s="69">
        <f t="shared" si="44"/>
        <v>0</v>
      </c>
      <c r="M102" s="69">
        <f t="shared" si="44"/>
        <v>0</v>
      </c>
      <c r="N102" s="69">
        <f t="shared" si="44"/>
        <v>0</v>
      </c>
      <c r="O102" s="69">
        <f t="shared" si="44"/>
        <v>0</v>
      </c>
      <c r="P102" s="69">
        <f t="shared" si="44"/>
        <v>0</v>
      </c>
      <c r="Q102" s="69">
        <f t="shared" si="44"/>
        <v>5797065.1685031531</v>
      </c>
      <c r="R102" s="69">
        <f t="shared" si="44"/>
        <v>0</v>
      </c>
      <c r="S102" s="69">
        <f t="shared" si="44"/>
        <v>0</v>
      </c>
      <c r="T102" s="69">
        <f t="shared" si="44"/>
        <v>0</v>
      </c>
      <c r="U102" s="69">
        <f t="shared" si="44"/>
        <v>0</v>
      </c>
      <c r="V102" s="69">
        <f t="shared" si="44"/>
        <v>0</v>
      </c>
      <c r="W102" s="69">
        <f t="shared" si="44"/>
        <v>0</v>
      </c>
      <c r="X102" s="69">
        <f t="shared" si="44"/>
        <v>0</v>
      </c>
      <c r="Y102" s="69">
        <f t="shared" si="44"/>
        <v>0</v>
      </c>
      <c r="Z102" s="69">
        <f t="shared" si="44"/>
        <v>0</v>
      </c>
      <c r="AA102" s="69">
        <f t="shared" si="44"/>
        <v>0</v>
      </c>
      <c r="AB102" s="69">
        <f t="shared" si="46"/>
        <v>0</v>
      </c>
      <c r="AC102" s="69">
        <f t="shared" si="46"/>
        <v>0</v>
      </c>
      <c r="AD102" s="69">
        <f t="shared" si="46"/>
        <v>0</v>
      </c>
      <c r="AE102" s="69">
        <f t="shared" si="45"/>
        <v>0</v>
      </c>
      <c r="AF102" s="69">
        <f t="shared" si="45"/>
        <v>0</v>
      </c>
      <c r="AG102" s="69">
        <f t="shared" si="45"/>
        <v>0</v>
      </c>
      <c r="AH102" s="69">
        <f t="shared" si="45"/>
        <v>0</v>
      </c>
      <c r="AI102" s="69">
        <f t="shared" si="45"/>
        <v>0</v>
      </c>
      <c r="AJ102" s="69">
        <f t="shared" si="45"/>
        <v>0</v>
      </c>
      <c r="AK102" s="69">
        <f t="shared" si="45"/>
        <v>0</v>
      </c>
      <c r="AL102" s="69">
        <f t="shared" si="45"/>
        <v>0</v>
      </c>
      <c r="AM102" s="69">
        <f t="shared" si="45"/>
        <v>0</v>
      </c>
      <c r="AN102" s="69">
        <f t="shared" si="45"/>
        <v>0</v>
      </c>
      <c r="AO102" s="70">
        <f t="shared" si="45"/>
        <v>0</v>
      </c>
    </row>
    <row r="103" spans="1:41" ht="13.5" customHeight="1" outlineLevel="1">
      <c r="A103" s="79">
        <f t="shared" si="41"/>
        <v>19</v>
      </c>
      <c r="B103" s="33" t="str">
        <f t="shared" si="40"/>
        <v>2.6.19</v>
      </c>
      <c r="C103" s="34" t="s">
        <v>92</v>
      </c>
      <c r="D103" s="35" t="s">
        <v>18</v>
      </c>
      <c r="E103" s="36">
        <v>106.5</v>
      </c>
      <c r="F103" s="36">
        <f>E103</f>
        <v>106.5</v>
      </c>
      <c r="G103" s="37" t="s">
        <v>9</v>
      </c>
      <c r="H103" s="37">
        <v>1</v>
      </c>
      <c r="I103" s="55">
        <f t="shared" si="42"/>
        <v>1744088.9218989166</v>
      </c>
      <c r="J103" s="78">
        <v>1744088.9218989166</v>
      </c>
      <c r="K103" s="39">
        <v>6</v>
      </c>
      <c r="L103" s="69">
        <f t="shared" ref="L103:AA105" si="47">IF($K103=L$4,$J103,0)</f>
        <v>0</v>
      </c>
      <c r="M103" s="69">
        <f t="shared" si="47"/>
        <v>0</v>
      </c>
      <c r="N103" s="69">
        <f t="shared" si="47"/>
        <v>0</v>
      </c>
      <c r="O103" s="69">
        <f t="shared" si="47"/>
        <v>0</v>
      </c>
      <c r="P103" s="69">
        <f t="shared" si="47"/>
        <v>0</v>
      </c>
      <c r="Q103" s="69">
        <f t="shared" si="47"/>
        <v>1744088.9218989166</v>
      </c>
      <c r="R103" s="69">
        <f t="shared" si="47"/>
        <v>0</v>
      </c>
      <c r="S103" s="69">
        <f t="shared" si="47"/>
        <v>0</v>
      </c>
      <c r="T103" s="69">
        <f t="shared" si="47"/>
        <v>0</v>
      </c>
      <c r="U103" s="69">
        <f t="shared" si="47"/>
        <v>0</v>
      </c>
      <c r="V103" s="69">
        <f t="shared" si="47"/>
        <v>0</v>
      </c>
      <c r="W103" s="69">
        <f t="shared" si="47"/>
        <v>0</v>
      </c>
      <c r="X103" s="69">
        <f t="shared" si="47"/>
        <v>0</v>
      </c>
      <c r="Y103" s="69">
        <f t="shared" si="47"/>
        <v>0</v>
      </c>
      <c r="Z103" s="69">
        <f t="shared" si="47"/>
        <v>0</v>
      </c>
      <c r="AA103" s="69">
        <f t="shared" si="47"/>
        <v>0</v>
      </c>
      <c r="AB103" s="69">
        <f t="shared" si="46"/>
        <v>0</v>
      </c>
      <c r="AC103" s="69">
        <f t="shared" si="46"/>
        <v>0</v>
      </c>
      <c r="AD103" s="69">
        <f t="shared" si="46"/>
        <v>0</v>
      </c>
      <c r="AE103" s="69">
        <f t="shared" si="45"/>
        <v>0</v>
      </c>
      <c r="AF103" s="69">
        <f t="shared" si="45"/>
        <v>0</v>
      </c>
      <c r="AG103" s="69">
        <f t="shared" si="45"/>
        <v>0</v>
      </c>
      <c r="AH103" s="69">
        <f t="shared" si="45"/>
        <v>0</v>
      </c>
      <c r="AI103" s="69">
        <f t="shared" si="45"/>
        <v>0</v>
      </c>
      <c r="AJ103" s="69">
        <f t="shared" si="45"/>
        <v>0</v>
      </c>
      <c r="AK103" s="69">
        <f t="shared" si="45"/>
        <v>0</v>
      </c>
      <c r="AL103" s="69">
        <f t="shared" si="45"/>
        <v>0</v>
      </c>
      <c r="AM103" s="69">
        <f t="shared" si="45"/>
        <v>0</v>
      </c>
      <c r="AN103" s="69">
        <f t="shared" si="45"/>
        <v>0</v>
      </c>
      <c r="AO103" s="70">
        <f t="shared" si="45"/>
        <v>0</v>
      </c>
    </row>
    <row r="104" spans="1:41" ht="13.5" customHeight="1" outlineLevel="1">
      <c r="A104" s="79">
        <f t="shared" si="41"/>
        <v>20</v>
      </c>
      <c r="B104" s="33" t="str">
        <f t="shared" si="40"/>
        <v>2.6.20</v>
      </c>
      <c r="C104" s="34" t="s">
        <v>92</v>
      </c>
      <c r="D104" s="35" t="s">
        <v>18</v>
      </c>
      <c r="E104" s="36">
        <v>100.5</v>
      </c>
      <c r="F104" s="36">
        <f t="shared" ref="F104:F105" si="48">E104</f>
        <v>100.5</v>
      </c>
      <c r="G104" s="37" t="s">
        <v>9</v>
      </c>
      <c r="H104" s="37">
        <v>1</v>
      </c>
      <c r="I104" s="55">
        <f t="shared" si="42"/>
        <v>1744088.9218989166</v>
      </c>
      <c r="J104" s="78">
        <v>1744088.9218989166</v>
      </c>
      <c r="K104" s="39">
        <v>6</v>
      </c>
      <c r="L104" s="69">
        <f t="shared" si="47"/>
        <v>0</v>
      </c>
      <c r="M104" s="69">
        <f t="shared" si="47"/>
        <v>0</v>
      </c>
      <c r="N104" s="69">
        <f t="shared" si="47"/>
        <v>0</v>
      </c>
      <c r="O104" s="69">
        <f t="shared" si="47"/>
        <v>0</v>
      </c>
      <c r="P104" s="69">
        <f t="shared" si="47"/>
        <v>0</v>
      </c>
      <c r="Q104" s="69">
        <f t="shared" si="47"/>
        <v>1744088.9218989166</v>
      </c>
      <c r="R104" s="69">
        <f t="shared" si="47"/>
        <v>0</v>
      </c>
      <c r="S104" s="69">
        <f t="shared" si="47"/>
        <v>0</v>
      </c>
      <c r="T104" s="69">
        <f t="shared" si="47"/>
        <v>0</v>
      </c>
      <c r="U104" s="69">
        <f t="shared" si="47"/>
        <v>0</v>
      </c>
      <c r="V104" s="69">
        <f t="shared" si="47"/>
        <v>0</v>
      </c>
      <c r="W104" s="69">
        <f t="shared" si="47"/>
        <v>0</v>
      </c>
      <c r="X104" s="69">
        <f t="shared" si="47"/>
        <v>0</v>
      </c>
      <c r="Y104" s="69">
        <f t="shared" si="47"/>
        <v>0</v>
      </c>
      <c r="Z104" s="69">
        <f t="shared" si="47"/>
        <v>0</v>
      </c>
      <c r="AA104" s="69">
        <f t="shared" si="47"/>
        <v>0</v>
      </c>
      <c r="AB104" s="69">
        <f t="shared" si="46"/>
        <v>0</v>
      </c>
      <c r="AC104" s="69">
        <f t="shared" si="46"/>
        <v>0</v>
      </c>
      <c r="AD104" s="69">
        <f t="shared" si="46"/>
        <v>0</v>
      </c>
      <c r="AE104" s="69">
        <f t="shared" si="45"/>
        <v>0</v>
      </c>
      <c r="AF104" s="69">
        <f t="shared" si="45"/>
        <v>0</v>
      </c>
      <c r="AG104" s="69">
        <f t="shared" si="45"/>
        <v>0</v>
      </c>
      <c r="AH104" s="69">
        <f t="shared" si="45"/>
        <v>0</v>
      </c>
      <c r="AI104" s="69">
        <f t="shared" si="45"/>
        <v>0</v>
      </c>
      <c r="AJ104" s="69">
        <f t="shared" si="45"/>
        <v>0</v>
      </c>
      <c r="AK104" s="69">
        <f t="shared" si="45"/>
        <v>0</v>
      </c>
      <c r="AL104" s="69">
        <f t="shared" si="45"/>
        <v>0</v>
      </c>
      <c r="AM104" s="69">
        <f t="shared" si="45"/>
        <v>0</v>
      </c>
      <c r="AN104" s="69">
        <f t="shared" si="45"/>
        <v>0</v>
      </c>
      <c r="AO104" s="70">
        <f t="shared" si="45"/>
        <v>0</v>
      </c>
    </row>
    <row r="105" spans="1:41" ht="13.15" customHeight="1" outlineLevel="1">
      <c r="A105" s="79">
        <f t="shared" si="41"/>
        <v>21</v>
      </c>
      <c r="B105" s="33" t="str">
        <f t="shared" si="40"/>
        <v>2.6.21</v>
      </c>
      <c r="C105" s="34" t="s">
        <v>93</v>
      </c>
      <c r="D105" s="35" t="s">
        <v>18</v>
      </c>
      <c r="E105" s="36">
        <v>3.5</v>
      </c>
      <c r="F105" s="36">
        <f t="shared" si="48"/>
        <v>3.5</v>
      </c>
      <c r="G105" s="37" t="s">
        <v>9</v>
      </c>
      <c r="H105" s="37">
        <v>1</v>
      </c>
      <c r="I105" s="55">
        <f t="shared" si="42"/>
        <v>6517851.4353199536</v>
      </c>
      <c r="J105" s="78">
        <v>6517851.4353199536</v>
      </c>
      <c r="K105" s="39">
        <v>5</v>
      </c>
      <c r="L105" s="69">
        <f t="shared" si="47"/>
        <v>0</v>
      </c>
      <c r="M105" s="69">
        <f t="shared" si="47"/>
        <v>0</v>
      </c>
      <c r="N105" s="69">
        <f t="shared" si="47"/>
        <v>0</v>
      </c>
      <c r="O105" s="69">
        <f t="shared" si="47"/>
        <v>0</v>
      </c>
      <c r="P105" s="69">
        <f t="shared" si="47"/>
        <v>6517851.4353199536</v>
      </c>
      <c r="Q105" s="69">
        <f t="shared" si="47"/>
        <v>0</v>
      </c>
      <c r="R105" s="69">
        <f t="shared" si="47"/>
        <v>0</v>
      </c>
      <c r="S105" s="69">
        <f t="shared" si="47"/>
        <v>0</v>
      </c>
      <c r="T105" s="69">
        <f t="shared" si="47"/>
        <v>0</v>
      </c>
      <c r="U105" s="69">
        <f t="shared" si="47"/>
        <v>0</v>
      </c>
      <c r="V105" s="69">
        <f t="shared" si="47"/>
        <v>0</v>
      </c>
      <c r="W105" s="69">
        <f t="shared" si="47"/>
        <v>0</v>
      </c>
      <c r="X105" s="69">
        <f t="shared" si="47"/>
        <v>0</v>
      </c>
      <c r="Y105" s="69">
        <f t="shared" si="47"/>
        <v>0</v>
      </c>
      <c r="Z105" s="69">
        <f t="shared" si="47"/>
        <v>0</v>
      </c>
      <c r="AA105" s="69">
        <f t="shared" si="47"/>
        <v>0</v>
      </c>
      <c r="AB105" s="69">
        <f t="shared" si="46"/>
        <v>0</v>
      </c>
      <c r="AC105" s="69">
        <f t="shared" si="46"/>
        <v>0</v>
      </c>
      <c r="AD105" s="69">
        <f t="shared" si="46"/>
        <v>0</v>
      </c>
      <c r="AE105" s="69">
        <f t="shared" si="45"/>
        <v>0</v>
      </c>
      <c r="AF105" s="69">
        <f t="shared" si="45"/>
        <v>0</v>
      </c>
      <c r="AG105" s="69">
        <f t="shared" si="45"/>
        <v>0</v>
      </c>
      <c r="AH105" s="69">
        <f t="shared" si="45"/>
        <v>0</v>
      </c>
      <c r="AI105" s="69">
        <f t="shared" si="45"/>
        <v>0</v>
      </c>
      <c r="AJ105" s="69">
        <f t="shared" si="45"/>
        <v>0</v>
      </c>
      <c r="AK105" s="69">
        <f t="shared" si="45"/>
        <v>0</v>
      </c>
      <c r="AL105" s="69">
        <f t="shared" si="45"/>
        <v>0</v>
      </c>
      <c r="AM105" s="69">
        <f t="shared" si="45"/>
        <v>0</v>
      </c>
      <c r="AN105" s="69">
        <f t="shared" si="45"/>
        <v>0</v>
      </c>
      <c r="AO105" s="70">
        <f t="shared" si="45"/>
        <v>0</v>
      </c>
    </row>
    <row r="106" spans="1:41" outlineLevel="1">
      <c r="A106" s="79">
        <f t="shared" si="41"/>
        <v>22</v>
      </c>
      <c r="B106" s="33" t="str">
        <f t="shared" si="40"/>
        <v>2.6.22</v>
      </c>
      <c r="C106" s="34" t="s" cm="1">
        <v>90</v>
      </c>
      <c r="D106" s="35" t="s" cm="1">
        <v>21</v>
      </c>
      <c r="E106" s="36">
        <v>14.98</v>
      </c>
      <c r="F106" s="36">
        <v>15.2</v>
      </c>
      <c r="G106" s="37" t="s">
        <v>9</v>
      </c>
      <c r="H106" s="37">
        <v>1</v>
      </c>
      <c r="I106" s="55">
        <f t="shared" si="42"/>
        <v>4524413.9165848428</v>
      </c>
      <c r="J106" s="78">
        <v>4524413.9165848428</v>
      </c>
      <c r="K106" s="39">
        <v>6</v>
      </c>
      <c r="L106" s="69">
        <f t="shared" si="44"/>
        <v>0</v>
      </c>
      <c r="M106" s="69">
        <f t="shared" si="44"/>
        <v>0</v>
      </c>
      <c r="N106" s="69">
        <f t="shared" si="44"/>
        <v>0</v>
      </c>
      <c r="O106" s="69">
        <f t="shared" si="44"/>
        <v>0</v>
      </c>
      <c r="P106" s="69">
        <f t="shared" si="44"/>
        <v>0</v>
      </c>
      <c r="Q106" s="69">
        <f t="shared" si="44"/>
        <v>4524413.9165848428</v>
      </c>
      <c r="R106" s="69">
        <f t="shared" si="44"/>
        <v>0</v>
      </c>
      <c r="S106" s="69">
        <f t="shared" si="44"/>
        <v>0</v>
      </c>
      <c r="T106" s="69">
        <f t="shared" si="44"/>
        <v>0</v>
      </c>
      <c r="U106" s="69">
        <f t="shared" si="44"/>
        <v>0</v>
      </c>
      <c r="V106" s="69">
        <f t="shared" si="44"/>
        <v>0</v>
      </c>
      <c r="W106" s="69">
        <f t="shared" si="44"/>
        <v>0</v>
      </c>
      <c r="X106" s="69">
        <f t="shared" si="44"/>
        <v>0</v>
      </c>
      <c r="Y106" s="69">
        <f t="shared" si="44"/>
        <v>0</v>
      </c>
      <c r="Z106" s="69">
        <f t="shared" si="44"/>
        <v>0</v>
      </c>
      <c r="AA106" s="69">
        <f t="shared" si="44"/>
        <v>0</v>
      </c>
      <c r="AB106" s="69">
        <f t="shared" si="46"/>
        <v>0</v>
      </c>
      <c r="AC106" s="69">
        <f t="shared" si="46"/>
        <v>0</v>
      </c>
      <c r="AD106" s="69">
        <f t="shared" si="46"/>
        <v>0</v>
      </c>
      <c r="AE106" s="69">
        <f t="shared" si="45"/>
        <v>0</v>
      </c>
      <c r="AF106" s="69">
        <f t="shared" si="45"/>
        <v>0</v>
      </c>
      <c r="AG106" s="69">
        <f t="shared" si="45"/>
        <v>0</v>
      </c>
      <c r="AH106" s="69">
        <f t="shared" si="45"/>
        <v>0</v>
      </c>
      <c r="AI106" s="69">
        <f t="shared" si="45"/>
        <v>0</v>
      </c>
      <c r="AJ106" s="69">
        <f t="shared" si="45"/>
        <v>0</v>
      </c>
      <c r="AK106" s="69">
        <f t="shared" si="45"/>
        <v>0</v>
      </c>
      <c r="AL106" s="69">
        <f t="shared" si="45"/>
        <v>0</v>
      </c>
      <c r="AM106" s="69">
        <f t="shared" si="45"/>
        <v>0</v>
      </c>
      <c r="AN106" s="69">
        <f t="shared" si="45"/>
        <v>0</v>
      </c>
      <c r="AO106" s="70">
        <f t="shared" si="45"/>
        <v>0</v>
      </c>
    </row>
    <row r="107" spans="1:41" outlineLevel="1">
      <c r="A107" s="79">
        <f t="shared" si="41"/>
        <v>23</v>
      </c>
      <c r="B107" s="33" t="str">
        <f t="shared" si="40"/>
        <v>2.6.23</v>
      </c>
      <c r="C107" s="34" t="s">
        <v>90</v>
      </c>
      <c r="D107" s="35" t="s">
        <v>21</v>
      </c>
      <c r="E107" s="36">
        <v>24.9</v>
      </c>
      <c r="F107" s="36">
        <v>25.5</v>
      </c>
      <c r="G107" s="37" t="s">
        <v>9</v>
      </c>
      <c r="H107" s="37">
        <v>1</v>
      </c>
      <c r="I107" s="55">
        <f t="shared" si="42"/>
        <v>4524413.9165848428</v>
      </c>
      <c r="J107" s="78">
        <v>4524413.9165848428</v>
      </c>
      <c r="K107" s="39">
        <v>5</v>
      </c>
      <c r="L107" s="69">
        <f t="shared" si="44"/>
        <v>0</v>
      </c>
      <c r="M107" s="69">
        <f t="shared" si="44"/>
        <v>0</v>
      </c>
      <c r="N107" s="69">
        <f t="shared" si="44"/>
        <v>0</v>
      </c>
      <c r="O107" s="69">
        <f t="shared" si="44"/>
        <v>0</v>
      </c>
      <c r="P107" s="69">
        <f t="shared" si="44"/>
        <v>4524413.9165848428</v>
      </c>
      <c r="Q107" s="69">
        <f t="shared" si="44"/>
        <v>0</v>
      </c>
      <c r="R107" s="69">
        <f t="shared" si="44"/>
        <v>0</v>
      </c>
      <c r="S107" s="69">
        <f t="shared" si="44"/>
        <v>0</v>
      </c>
      <c r="T107" s="69">
        <f t="shared" si="44"/>
        <v>0</v>
      </c>
      <c r="U107" s="69">
        <f t="shared" si="44"/>
        <v>0</v>
      </c>
      <c r="V107" s="69">
        <f t="shared" si="44"/>
        <v>0</v>
      </c>
      <c r="W107" s="69">
        <f t="shared" si="44"/>
        <v>0</v>
      </c>
      <c r="X107" s="69">
        <f t="shared" si="44"/>
        <v>0</v>
      </c>
      <c r="Y107" s="69">
        <f t="shared" si="44"/>
        <v>0</v>
      </c>
      <c r="Z107" s="69">
        <f t="shared" si="44"/>
        <v>0</v>
      </c>
      <c r="AA107" s="69">
        <f t="shared" si="44"/>
        <v>0</v>
      </c>
      <c r="AB107" s="69">
        <f t="shared" si="46"/>
        <v>0</v>
      </c>
      <c r="AC107" s="69">
        <f t="shared" si="46"/>
        <v>0</v>
      </c>
      <c r="AD107" s="69">
        <f t="shared" si="46"/>
        <v>0</v>
      </c>
      <c r="AE107" s="69">
        <f t="shared" si="45"/>
        <v>0</v>
      </c>
      <c r="AF107" s="69">
        <f t="shared" si="45"/>
        <v>0</v>
      </c>
      <c r="AG107" s="69">
        <f t="shared" si="45"/>
        <v>0</v>
      </c>
      <c r="AH107" s="69">
        <f t="shared" si="45"/>
        <v>0</v>
      </c>
      <c r="AI107" s="69">
        <f t="shared" si="45"/>
        <v>0</v>
      </c>
      <c r="AJ107" s="69">
        <f t="shared" si="45"/>
        <v>0</v>
      </c>
      <c r="AK107" s="69">
        <f t="shared" si="45"/>
        <v>0</v>
      </c>
      <c r="AL107" s="69">
        <f t="shared" si="45"/>
        <v>0</v>
      </c>
      <c r="AM107" s="69">
        <f t="shared" si="45"/>
        <v>0</v>
      </c>
      <c r="AN107" s="69">
        <f t="shared" si="45"/>
        <v>0</v>
      </c>
      <c r="AO107" s="70">
        <f t="shared" si="45"/>
        <v>0</v>
      </c>
    </row>
    <row r="108" spans="1:41" outlineLevel="1">
      <c r="A108" s="79">
        <f t="shared" si="41"/>
        <v>24</v>
      </c>
      <c r="B108" s="33" t="str">
        <f t="shared" si="40"/>
        <v>2.6.24</v>
      </c>
      <c r="C108" s="34" t="s">
        <v>90</v>
      </c>
      <c r="D108" s="35" t="s">
        <v>21</v>
      </c>
      <c r="E108" s="36">
        <v>38</v>
      </c>
      <c r="F108" s="36">
        <v>38.6</v>
      </c>
      <c r="G108" s="37" t="s">
        <v>9</v>
      </c>
      <c r="H108" s="37">
        <v>1</v>
      </c>
      <c r="I108" s="55">
        <f t="shared" si="42"/>
        <v>4524413.9165848428</v>
      </c>
      <c r="J108" s="78">
        <v>4524413.9165848428</v>
      </c>
      <c r="K108" s="39">
        <v>5</v>
      </c>
      <c r="L108" s="69">
        <f t="shared" si="44"/>
        <v>0</v>
      </c>
      <c r="M108" s="69">
        <f t="shared" si="44"/>
        <v>0</v>
      </c>
      <c r="N108" s="69">
        <f t="shared" si="44"/>
        <v>0</v>
      </c>
      <c r="O108" s="69">
        <f t="shared" si="44"/>
        <v>0</v>
      </c>
      <c r="P108" s="69">
        <f t="shared" si="44"/>
        <v>4524413.9165848428</v>
      </c>
      <c r="Q108" s="69">
        <f t="shared" si="44"/>
        <v>0</v>
      </c>
      <c r="R108" s="69">
        <f t="shared" si="44"/>
        <v>0</v>
      </c>
      <c r="S108" s="69">
        <f t="shared" si="44"/>
        <v>0</v>
      </c>
      <c r="T108" s="69">
        <f t="shared" si="44"/>
        <v>0</v>
      </c>
      <c r="U108" s="69">
        <f t="shared" si="44"/>
        <v>0</v>
      </c>
      <c r="V108" s="69">
        <f t="shared" si="44"/>
        <v>0</v>
      </c>
      <c r="W108" s="69">
        <f t="shared" si="44"/>
        <v>0</v>
      </c>
      <c r="X108" s="69">
        <f t="shared" si="44"/>
        <v>0</v>
      </c>
      <c r="Y108" s="69">
        <f t="shared" si="44"/>
        <v>0</v>
      </c>
      <c r="Z108" s="69">
        <f t="shared" si="44"/>
        <v>0</v>
      </c>
      <c r="AA108" s="69">
        <f t="shared" si="44"/>
        <v>0</v>
      </c>
      <c r="AB108" s="69">
        <f t="shared" si="46"/>
        <v>0</v>
      </c>
      <c r="AC108" s="69">
        <f t="shared" si="46"/>
        <v>0</v>
      </c>
      <c r="AD108" s="69">
        <f t="shared" si="46"/>
        <v>0</v>
      </c>
      <c r="AE108" s="69">
        <f t="shared" si="45"/>
        <v>0</v>
      </c>
      <c r="AF108" s="69">
        <f t="shared" si="45"/>
        <v>0</v>
      </c>
      <c r="AG108" s="69">
        <f t="shared" si="45"/>
        <v>0</v>
      </c>
      <c r="AH108" s="69">
        <f t="shared" si="45"/>
        <v>0</v>
      </c>
      <c r="AI108" s="69">
        <f t="shared" si="45"/>
        <v>0</v>
      </c>
      <c r="AJ108" s="69">
        <f t="shared" si="45"/>
        <v>0</v>
      </c>
      <c r="AK108" s="69">
        <f t="shared" si="45"/>
        <v>0</v>
      </c>
      <c r="AL108" s="69">
        <f t="shared" si="45"/>
        <v>0</v>
      </c>
      <c r="AM108" s="69">
        <f t="shared" si="45"/>
        <v>0</v>
      </c>
      <c r="AN108" s="69">
        <f t="shared" si="45"/>
        <v>0</v>
      </c>
      <c r="AO108" s="70">
        <f t="shared" si="45"/>
        <v>0</v>
      </c>
    </row>
    <row r="109" spans="1:41" outlineLevel="1">
      <c r="A109" s="79">
        <f t="shared" si="41"/>
        <v>25</v>
      </c>
      <c r="B109" s="33" t="str">
        <f t="shared" si="40"/>
        <v>2.6.25</v>
      </c>
      <c r="C109" s="34" t="s">
        <v>90</v>
      </c>
      <c r="D109" s="35" t="s">
        <v>21</v>
      </c>
      <c r="E109" s="36">
        <v>47.2</v>
      </c>
      <c r="F109" s="36">
        <v>47.9</v>
      </c>
      <c r="G109" s="37" t="s">
        <v>9</v>
      </c>
      <c r="H109" s="37">
        <v>1</v>
      </c>
      <c r="I109" s="55">
        <f t="shared" si="42"/>
        <v>4524413.9165848428</v>
      </c>
      <c r="J109" s="78">
        <v>4524413.9165848428</v>
      </c>
      <c r="K109" s="39">
        <v>4</v>
      </c>
      <c r="L109" s="69">
        <f t="shared" si="44"/>
        <v>0</v>
      </c>
      <c r="M109" s="69">
        <f t="shared" si="44"/>
        <v>0</v>
      </c>
      <c r="N109" s="69">
        <f t="shared" si="44"/>
        <v>0</v>
      </c>
      <c r="O109" s="69">
        <f t="shared" si="44"/>
        <v>4524413.9165848428</v>
      </c>
      <c r="P109" s="69">
        <f t="shared" si="44"/>
        <v>0</v>
      </c>
      <c r="Q109" s="69">
        <f t="shared" si="44"/>
        <v>0</v>
      </c>
      <c r="R109" s="69">
        <f t="shared" si="44"/>
        <v>0</v>
      </c>
      <c r="S109" s="69">
        <f t="shared" si="44"/>
        <v>0</v>
      </c>
      <c r="T109" s="69">
        <f t="shared" si="44"/>
        <v>0</v>
      </c>
      <c r="U109" s="69">
        <f t="shared" si="44"/>
        <v>0</v>
      </c>
      <c r="V109" s="69">
        <f t="shared" si="44"/>
        <v>0</v>
      </c>
      <c r="W109" s="69">
        <f t="shared" si="44"/>
        <v>0</v>
      </c>
      <c r="X109" s="69">
        <f t="shared" si="44"/>
        <v>0</v>
      </c>
      <c r="Y109" s="69">
        <f t="shared" si="44"/>
        <v>0</v>
      </c>
      <c r="Z109" s="69">
        <f t="shared" si="44"/>
        <v>0</v>
      </c>
      <c r="AA109" s="69">
        <f t="shared" si="44"/>
        <v>0</v>
      </c>
      <c r="AB109" s="69">
        <f t="shared" si="46"/>
        <v>0</v>
      </c>
      <c r="AC109" s="69">
        <f t="shared" si="46"/>
        <v>0</v>
      </c>
      <c r="AD109" s="69">
        <f t="shared" si="46"/>
        <v>0</v>
      </c>
      <c r="AE109" s="69">
        <f t="shared" si="45"/>
        <v>0</v>
      </c>
      <c r="AF109" s="69">
        <f t="shared" si="45"/>
        <v>0</v>
      </c>
      <c r="AG109" s="69">
        <f t="shared" si="45"/>
        <v>0</v>
      </c>
      <c r="AH109" s="69">
        <f t="shared" si="45"/>
        <v>0</v>
      </c>
      <c r="AI109" s="69">
        <f t="shared" si="45"/>
        <v>0</v>
      </c>
      <c r="AJ109" s="69">
        <f t="shared" si="45"/>
        <v>0</v>
      </c>
      <c r="AK109" s="69">
        <f t="shared" si="45"/>
        <v>0</v>
      </c>
      <c r="AL109" s="69">
        <f t="shared" si="45"/>
        <v>0</v>
      </c>
      <c r="AM109" s="69">
        <f t="shared" si="45"/>
        <v>0</v>
      </c>
      <c r="AN109" s="69">
        <f t="shared" si="45"/>
        <v>0</v>
      </c>
      <c r="AO109" s="70">
        <f t="shared" si="45"/>
        <v>0</v>
      </c>
    </row>
    <row r="110" spans="1:41" outlineLevel="1">
      <c r="A110" s="79">
        <f t="shared" si="41"/>
        <v>26</v>
      </c>
      <c r="B110" s="33" t="str">
        <f t="shared" si="40"/>
        <v>2.6.26</v>
      </c>
      <c r="C110" s="34" t="s">
        <v>90</v>
      </c>
      <c r="D110" s="35" t="s">
        <v>21</v>
      </c>
      <c r="E110" s="36">
        <v>58.4</v>
      </c>
      <c r="F110" s="36">
        <v>59</v>
      </c>
      <c r="G110" s="37" t="s">
        <v>9</v>
      </c>
      <c r="H110" s="37">
        <v>1</v>
      </c>
      <c r="I110" s="55">
        <f t="shared" si="42"/>
        <v>4524413.9165848428</v>
      </c>
      <c r="J110" s="78">
        <v>4524413.9165848428</v>
      </c>
      <c r="K110" s="39">
        <v>3</v>
      </c>
      <c r="L110" s="69">
        <f t="shared" si="44"/>
        <v>0</v>
      </c>
      <c r="M110" s="69">
        <f t="shared" si="44"/>
        <v>0</v>
      </c>
      <c r="N110" s="69">
        <f t="shared" si="44"/>
        <v>4524413.9165848428</v>
      </c>
      <c r="O110" s="69">
        <f t="shared" si="44"/>
        <v>0</v>
      </c>
      <c r="P110" s="69">
        <f t="shared" si="44"/>
        <v>0</v>
      </c>
      <c r="Q110" s="69">
        <f t="shared" si="44"/>
        <v>0</v>
      </c>
      <c r="R110" s="69">
        <f t="shared" si="44"/>
        <v>0</v>
      </c>
      <c r="S110" s="69">
        <f t="shared" si="44"/>
        <v>0</v>
      </c>
      <c r="T110" s="69">
        <f t="shared" si="44"/>
        <v>0</v>
      </c>
      <c r="U110" s="69">
        <f t="shared" si="44"/>
        <v>0</v>
      </c>
      <c r="V110" s="69">
        <f t="shared" si="44"/>
        <v>0</v>
      </c>
      <c r="W110" s="69">
        <f t="shared" si="44"/>
        <v>0</v>
      </c>
      <c r="X110" s="69">
        <f t="shared" si="44"/>
        <v>0</v>
      </c>
      <c r="Y110" s="69">
        <f t="shared" si="44"/>
        <v>0</v>
      </c>
      <c r="Z110" s="69">
        <f t="shared" si="44"/>
        <v>0</v>
      </c>
      <c r="AA110" s="69">
        <f t="shared" si="44"/>
        <v>0</v>
      </c>
      <c r="AB110" s="69">
        <f t="shared" si="46"/>
        <v>0</v>
      </c>
      <c r="AC110" s="69">
        <f t="shared" si="46"/>
        <v>0</v>
      </c>
      <c r="AD110" s="69">
        <f t="shared" si="46"/>
        <v>0</v>
      </c>
      <c r="AE110" s="69">
        <f t="shared" si="45"/>
        <v>0</v>
      </c>
      <c r="AF110" s="69">
        <f t="shared" si="45"/>
        <v>0</v>
      </c>
      <c r="AG110" s="69">
        <f t="shared" si="45"/>
        <v>0</v>
      </c>
      <c r="AH110" s="69">
        <f t="shared" si="45"/>
        <v>0</v>
      </c>
      <c r="AI110" s="69">
        <f t="shared" si="45"/>
        <v>0</v>
      </c>
      <c r="AJ110" s="69">
        <f t="shared" si="45"/>
        <v>0</v>
      </c>
      <c r="AK110" s="69">
        <f t="shared" si="45"/>
        <v>0</v>
      </c>
      <c r="AL110" s="69">
        <f t="shared" si="45"/>
        <v>0</v>
      </c>
      <c r="AM110" s="69">
        <f t="shared" si="45"/>
        <v>0</v>
      </c>
      <c r="AN110" s="69">
        <f t="shared" si="45"/>
        <v>0</v>
      </c>
      <c r="AO110" s="70">
        <f t="shared" si="45"/>
        <v>0</v>
      </c>
    </row>
    <row r="111" spans="1:41" outlineLevel="1">
      <c r="A111" s="79">
        <f t="shared" si="41"/>
        <v>27</v>
      </c>
      <c r="B111" s="33" t="str">
        <f t="shared" si="40"/>
        <v>2.6.27</v>
      </c>
      <c r="C111" s="34" t="s">
        <v>90</v>
      </c>
      <c r="D111" s="35" t="s">
        <v>21</v>
      </c>
      <c r="E111" s="36">
        <v>66</v>
      </c>
      <c r="F111" s="36">
        <v>66.599999999999994</v>
      </c>
      <c r="G111" s="37" t="s">
        <v>9</v>
      </c>
      <c r="H111" s="37">
        <v>1</v>
      </c>
      <c r="I111" s="55">
        <f t="shared" si="42"/>
        <v>4524413.9165848428</v>
      </c>
      <c r="J111" s="78">
        <v>4524413.9165848428</v>
      </c>
      <c r="K111" s="39">
        <v>3</v>
      </c>
      <c r="L111" s="69">
        <f t="shared" si="44"/>
        <v>0</v>
      </c>
      <c r="M111" s="69">
        <f t="shared" si="44"/>
        <v>0</v>
      </c>
      <c r="N111" s="69">
        <f t="shared" si="44"/>
        <v>4524413.9165848428</v>
      </c>
      <c r="O111" s="69">
        <f t="shared" si="44"/>
        <v>0</v>
      </c>
      <c r="P111" s="69">
        <f t="shared" si="44"/>
        <v>0</v>
      </c>
      <c r="Q111" s="69">
        <f t="shared" si="44"/>
        <v>0</v>
      </c>
      <c r="R111" s="69">
        <f t="shared" si="44"/>
        <v>0</v>
      </c>
      <c r="S111" s="69">
        <f t="shared" si="44"/>
        <v>0</v>
      </c>
      <c r="T111" s="69">
        <f t="shared" si="44"/>
        <v>0</v>
      </c>
      <c r="U111" s="69">
        <f t="shared" si="44"/>
        <v>0</v>
      </c>
      <c r="V111" s="69">
        <f t="shared" si="44"/>
        <v>0</v>
      </c>
      <c r="W111" s="69">
        <f t="shared" si="44"/>
        <v>0</v>
      </c>
      <c r="X111" s="69">
        <f t="shared" si="44"/>
        <v>0</v>
      </c>
      <c r="Y111" s="69">
        <f t="shared" si="44"/>
        <v>0</v>
      </c>
      <c r="Z111" s="69">
        <f t="shared" si="44"/>
        <v>0</v>
      </c>
      <c r="AA111" s="69">
        <f t="shared" ref="L111:AA120" si="49">IF($K111=AA$4,$J111,0)</f>
        <v>0</v>
      </c>
      <c r="AB111" s="69">
        <f t="shared" si="46"/>
        <v>0</v>
      </c>
      <c r="AC111" s="69">
        <f t="shared" si="46"/>
        <v>0</v>
      </c>
      <c r="AD111" s="69">
        <f t="shared" si="46"/>
        <v>0</v>
      </c>
      <c r="AE111" s="69">
        <f t="shared" si="45"/>
        <v>0</v>
      </c>
      <c r="AF111" s="69">
        <f t="shared" si="45"/>
        <v>0</v>
      </c>
      <c r="AG111" s="69">
        <f t="shared" si="45"/>
        <v>0</v>
      </c>
      <c r="AH111" s="69">
        <f t="shared" si="45"/>
        <v>0</v>
      </c>
      <c r="AI111" s="69">
        <f t="shared" si="45"/>
        <v>0</v>
      </c>
      <c r="AJ111" s="69">
        <f t="shared" si="45"/>
        <v>0</v>
      </c>
      <c r="AK111" s="69">
        <f t="shared" si="45"/>
        <v>0</v>
      </c>
      <c r="AL111" s="69">
        <f t="shared" si="45"/>
        <v>0</v>
      </c>
      <c r="AM111" s="69">
        <f t="shared" si="45"/>
        <v>0</v>
      </c>
      <c r="AN111" s="69">
        <f t="shared" si="45"/>
        <v>0</v>
      </c>
      <c r="AO111" s="70">
        <f t="shared" si="45"/>
        <v>0</v>
      </c>
    </row>
    <row r="112" spans="1:41" outlineLevel="1">
      <c r="A112" s="79">
        <f t="shared" si="41"/>
        <v>28</v>
      </c>
      <c r="B112" s="33" t="str">
        <f t="shared" si="40"/>
        <v>2.6.28</v>
      </c>
      <c r="C112" s="34" t="s">
        <v>91</v>
      </c>
      <c r="D112" s="35" t="s">
        <v>21</v>
      </c>
      <c r="E112" s="36">
        <v>72.3</v>
      </c>
      <c r="F112" s="36">
        <v>73.099999999999994</v>
      </c>
      <c r="G112" s="37" t="s">
        <v>9</v>
      </c>
      <c r="H112" s="37">
        <v>1</v>
      </c>
      <c r="I112" s="55">
        <f t="shared" si="42"/>
        <v>4681082.1456599087</v>
      </c>
      <c r="J112" s="78">
        <v>4681082.1456599087</v>
      </c>
      <c r="K112" s="39">
        <v>3</v>
      </c>
      <c r="L112" s="69">
        <f t="shared" si="49"/>
        <v>0</v>
      </c>
      <c r="M112" s="69">
        <f t="shared" si="49"/>
        <v>0</v>
      </c>
      <c r="N112" s="69">
        <f t="shared" si="49"/>
        <v>4681082.1456599087</v>
      </c>
      <c r="O112" s="69">
        <f t="shared" si="49"/>
        <v>0</v>
      </c>
      <c r="P112" s="69">
        <f t="shared" si="49"/>
        <v>0</v>
      </c>
      <c r="Q112" s="69">
        <f t="shared" si="49"/>
        <v>0</v>
      </c>
      <c r="R112" s="69">
        <f t="shared" si="49"/>
        <v>0</v>
      </c>
      <c r="S112" s="69">
        <f t="shared" si="49"/>
        <v>0</v>
      </c>
      <c r="T112" s="69">
        <f t="shared" si="49"/>
        <v>0</v>
      </c>
      <c r="U112" s="69">
        <f t="shared" si="49"/>
        <v>0</v>
      </c>
      <c r="V112" s="69">
        <f t="shared" si="49"/>
        <v>0</v>
      </c>
      <c r="W112" s="69">
        <f t="shared" si="49"/>
        <v>0</v>
      </c>
      <c r="X112" s="69">
        <f t="shared" si="49"/>
        <v>0</v>
      </c>
      <c r="Y112" s="69">
        <f t="shared" si="49"/>
        <v>0</v>
      </c>
      <c r="Z112" s="69">
        <f t="shared" si="49"/>
        <v>0</v>
      </c>
      <c r="AA112" s="69">
        <f t="shared" si="49"/>
        <v>0</v>
      </c>
      <c r="AB112" s="69">
        <f t="shared" si="46"/>
        <v>0</v>
      </c>
      <c r="AC112" s="69">
        <f t="shared" si="46"/>
        <v>0</v>
      </c>
      <c r="AD112" s="69">
        <f t="shared" si="46"/>
        <v>0</v>
      </c>
      <c r="AE112" s="69">
        <f t="shared" si="45"/>
        <v>0</v>
      </c>
      <c r="AF112" s="69">
        <f t="shared" si="45"/>
        <v>0</v>
      </c>
      <c r="AG112" s="69">
        <f t="shared" si="45"/>
        <v>0</v>
      </c>
      <c r="AH112" s="69">
        <f t="shared" si="45"/>
        <v>0</v>
      </c>
      <c r="AI112" s="69">
        <f t="shared" si="45"/>
        <v>0</v>
      </c>
      <c r="AJ112" s="69">
        <f t="shared" si="45"/>
        <v>0</v>
      </c>
      <c r="AK112" s="69">
        <f t="shared" si="45"/>
        <v>0</v>
      </c>
      <c r="AL112" s="69">
        <f t="shared" si="45"/>
        <v>0</v>
      </c>
      <c r="AM112" s="69">
        <f t="shared" si="45"/>
        <v>0</v>
      </c>
      <c r="AN112" s="69">
        <f t="shared" si="45"/>
        <v>0</v>
      </c>
      <c r="AO112" s="70">
        <f t="shared" si="45"/>
        <v>0</v>
      </c>
    </row>
    <row r="113" spans="2:41">
      <c r="B113" s="27" t="s">
        <v>94</v>
      </c>
      <c r="C113" s="28" t="s">
        <v>95</v>
      </c>
      <c r="D113" s="29"/>
      <c r="E113" s="30"/>
      <c r="F113" s="30"/>
      <c r="G113" s="31"/>
      <c r="H113" s="31"/>
      <c r="I113" s="54"/>
      <c r="J113" s="32"/>
      <c r="K113" s="19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8"/>
    </row>
    <row r="114" spans="2:41" outlineLevel="1">
      <c r="B114" s="33" t="str">
        <f>B113&amp;"."&amp;1</f>
        <v>2.7.1</v>
      </c>
      <c r="C114" s="34" t="s">
        <v>96</v>
      </c>
      <c r="D114" s="41" t="s">
        <v>21</v>
      </c>
      <c r="E114" s="36">
        <v>4.8</v>
      </c>
      <c r="F114" s="36">
        <v>0</v>
      </c>
      <c r="G114" s="37" t="s">
        <v>9</v>
      </c>
      <c r="H114" s="37">
        <v>1</v>
      </c>
      <c r="I114" s="55">
        <v>4363326.1092419773</v>
      </c>
      <c r="J114" s="78">
        <f>[7]quantidades_custos!$F$5</f>
        <v>4400029.462122268</v>
      </c>
      <c r="K114" s="39">
        <v>2</v>
      </c>
      <c r="L114" s="69">
        <f t="shared" si="49"/>
        <v>0</v>
      </c>
      <c r="M114" s="69">
        <f t="shared" si="49"/>
        <v>4400029.462122268</v>
      </c>
      <c r="N114" s="69">
        <f t="shared" si="49"/>
        <v>0</v>
      </c>
      <c r="O114" s="69">
        <f t="shared" si="49"/>
        <v>0</v>
      </c>
      <c r="P114" s="69">
        <f t="shared" si="49"/>
        <v>0</v>
      </c>
      <c r="Q114" s="69">
        <f t="shared" si="49"/>
        <v>0</v>
      </c>
      <c r="R114" s="69">
        <f t="shared" si="49"/>
        <v>0</v>
      </c>
      <c r="S114" s="69">
        <f t="shared" si="49"/>
        <v>0</v>
      </c>
      <c r="T114" s="69">
        <f t="shared" si="49"/>
        <v>0</v>
      </c>
      <c r="U114" s="69">
        <f t="shared" si="49"/>
        <v>0</v>
      </c>
      <c r="V114" s="69">
        <f t="shared" si="49"/>
        <v>0</v>
      </c>
      <c r="W114" s="69">
        <f t="shared" si="49"/>
        <v>0</v>
      </c>
      <c r="X114" s="69">
        <f t="shared" si="49"/>
        <v>0</v>
      </c>
      <c r="Y114" s="69">
        <f t="shared" si="49"/>
        <v>0</v>
      </c>
      <c r="Z114" s="69">
        <f t="shared" si="49"/>
        <v>0</v>
      </c>
      <c r="AA114" s="69">
        <f t="shared" si="49"/>
        <v>0</v>
      </c>
      <c r="AB114" s="69">
        <f t="shared" ref="M114:AO120" si="50">IF($K114=AB$4,$J114,0)</f>
        <v>0</v>
      </c>
      <c r="AC114" s="69">
        <f t="shared" si="50"/>
        <v>0</v>
      </c>
      <c r="AD114" s="69">
        <f t="shared" si="50"/>
        <v>0</v>
      </c>
      <c r="AE114" s="69">
        <f t="shared" si="50"/>
        <v>0</v>
      </c>
      <c r="AF114" s="69">
        <f t="shared" si="50"/>
        <v>0</v>
      </c>
      <c r="AG114" s="69">
        <f t="shared" si="50"/>
        <v>0</v>
      </c>
      <c r="AH114" s="69">
        <f t="shared" si="50"/>
        <v>0</v>
      </c>
      <c r="AI114" s="69">
        <f t="shared" si="50"/>
        <v>0</v>
      </c>
      <c r="AJ114" s="69">
        <f t="shared" si="50"/>
        <v>0</v>
      </c>
      <c r="AK114" s="69">
        <f t="shared" si="50"/>
        <v>0</v>
      </c>
      <c r="AL114" s="69">
        <f t="shared" si="50"/>
        <v>0</v>
      </c>
      <c r="AM114" s="69">
        <f t="shared" si="50"/>
        <v>0</v>
      </c>
      <c r="AN114" s="69">
        <f t="shared" si="50"/>
        <v>0</v>
      </c>
      <c r="AO114" s="69">
        <f t="shared" si="50"/>
        <v>0</v>
      </c>
    </row>
    <row r="115" spans="2:41" outlineLevel="1">
      <c r="B115" s="33" t="s">
        <v>97</v>
      </c>
      <c r="C115" s="34" t="s">
        <v>98</v>
      </c>
      <c r="D115" s="41" t="s">
        <v>21</v>
      </c>
      <c r="E115" s="36">
        <v>12.05</v>
      </c>
      <c r="F115" s="36">
        <v>0</v>
      </c>
      <c r="G115" s="37" t="s">
        <v>9</v>
      </c>
      <c r="H115" s="37">
        <v>1</v>
      </c>
      <c r="I115" s="55">
        <v>2029907.5349227323</v>
      </c>
      <c r="J115" s="78">
        <f>[7]quantidades_custos!$H$5</f>
        <v>2048319.4301605134</v>
      </c>
      <c r="K115" s="39">
        <v>1</v>
      </c>
      <c r="L115" s="69">
        <f t="shared" si="49"/>
        <v>2048319.4301605134</v>
      </c>
      <c r="M115" s="69">
        <f t="shared" si="50"/>
        <v>0</v>
      </c>
      <c r="N115" s="69">
        <f t="shared" si="50"/>
        <v>0</v>
      </c>
      <c r="O115" s="69">
        <f t="shared" si="50"/>
        <v>0</v>
      </c>
      <c r="P115" s="69">
        <f t="shared" si="50"/>
        <v>0</v>
      </c>
      <c r="Q115" s="69">
        <f t="shared" si="50"/>
        <v>0</v>
      </c>
      <c r="R115" s="69">
        <f t="shared" si="50"/>
        <v>0</v>
      </c>
      <c r="S115" s="69">
        <f t="shared" si="50"/>
        <v>0</v>
      </c>
      <c r="T115" s="69">
        <f t="shared" si="50"/>
        <v>0</v>
      </c>
      <c r="U115" s="69">
        <f t="shared" si="50"/>
        <v>0</v>
      </c>
      <c r="V115" s="69">
        <f t="shared" si="50"/>
        <v>0</v>
      </c>
      <c r="W115" s="69">
        <f t="shared" si="50"/>
        <v>0</v>
      </c>
      <c r="X115" s="69">
        <f t="shared" si="50"/>
        <v>0</v>
      </c>
      <c r="Y115" s="69">
        <f t="shared" si="50"/>
        <v>0</v>
      </c>
      <c r="Z115" s="69">
        <f t="shared" si="50"/>
        <v>0</v>
      </c>
      <c r="AA115" s="69">
        <f t="shared" si="50"/>
        <v>0</v>
      </c>
      <c r="AB115" s="69">
        <f t="shared" si="50"/>
        <v>0</v>
      </c>
      <c r="AC115" s="69">
        <f t="shared" si="50"/>
        <v>0</v>
      </c>
      <c r="AD115" s="69">
        <f t="shared" si="50"/>
        <v>0</v>
      </c>
      <c r="AE115" s="69">
        <f t="shared" si="50"/>
        <v>0</v>
      </c>
      <c r="AF115" s="69">
        <f t="shared" si="50"/>
        <v>0</v>
      </c>
      <c r="AG115" s="69">
        <f t="shared" si="50"/>
        <v>0</v>
      </c>
      <c r="AH115" s="69">
        <f t="shared" si="50"/>
        <v>0</v>
      </c>
      <c r="AI115" s="69">
        <f t="shared" si="50"/>
        <v>0</v>
      </c>
      <c r="AJ115" s="69">
        <f t="shared" si="50"/>
        <v>0</v>
      </c>
      <c r="AK115" s="69">
        <f t="shared" si="50"/>
        <v>0</v>
      </c>
      <c r="AL115" s="69">
        <f t="shared" si="50"/>
        <v>0</v>
      </c>
      <c r="AM115" s="69">
        <f t="shared" si="50"/>
        <v>0</v>
      </c>
      <c r="AN115" s="69">
        <f t="shared" si="50"/>
        <v>0</v>
      </c>
      <c r="AO115" s="69">
        <f t="shared" si="50"/>
        <v>0</v>
      </c>
    </row>
    <row r="116" spans="2:41" outlineLevel="1">
      <c r="B116" s="33" t="s">
        <v>99</v>
      </c>
      <c r="C116" s="34" t="s">
        <v>100</v>
      </c>
      <c r="D116" s="41" t="s">
        <v>21</v>
      </c>
      <c r="E116" s="36">
        <v>22.65</v>
      </c>
      <c r="F116" s="36">
        <v>0</v>
      </c>
      <c r="G116" s="37" t="s">
        <v>9</v>
      </c>
      <c r="H116" s="37">
        <v>1</v>
      </c>
      <c r="I116" s="55">
        <v>558630.9706097031</v>
      </c>
      <c r="J116" s="78">
        <f>[7]quantidades_custos!$J$5</f>
        <v>563782.64018064097</v>
      </c>
      <c r="K116" s="39">
        <v>2</v>
      </c>
      <c r="L116" s="69">
        <f t="shared" si="49"/>
        <v>0</v>
      </c>
      <c r="M116" s="69">
        <f t="shared" si="50"/>
        <v>563782.64018064097</v>
      </c>
      <c r="N116" s="69">
        <f t="shared" si="50"/>
        <v>0</v>
      </c>
      <c r="O116" s="69">
        <f t="shared" si="50"/>
        <v>0</v>
      </c>
      <c r="P116" s="69">
        <f t="shared" si="50"/>
        <v>0</v>
      </c>
      <c r="Q116" s="69">
        <f t="shared" si="50"/>
        <v>0</v>
      </c>
      <c r="R116" s="69">
        <f t="shared" si="50"/>
        <v>0</v>
      </c>
      <c r="S116" s="69">
        <f t="shared" si="50"/>
        <v>0</v>
      </c>
      <c r="T116" s="69">
        <f t="shared" si="50"/>
        <v>0</v>
      </c>
      <c r="U116" s="69">
        <f t="shared" si="50"/>
        <v>0</v>
      </c>
      <c r="V116" s="69">
        <f t="shared" si="50"/>
        <v>0</v>
      </c>
      <c r="W116" s="69">
        <f t="shared" si="50"/>
        <v>0</v>
      </c>
      <c r="X116" s="69">
        <f t="shared" si="50"/>
        <v>0</v>
      </c>
      <c r="Y116" s="69">
        <f t="shared" si="50"/>
        <v>0</v>
      </c>
      <c r="Z116" s="69">
        <f t="shared" si="50"/>
        <v>0</v>
      </c>
      <c r="AA116" s="69">
        <f t="shared" si="50"/>
        <v>0</v>
      </c>
      <c r="AB116" s="69">
        <f t="shared" si="50"/>
        <v>0</v>
      </c>
      <c r="AC116" s="69">
        <f t="shared" si="50"/>
        <v>0</v>
      </c>
      <c r="AD116" s="69">
        <f t="shared" si="50"/>
        <v>0</v>
      </c>
      <c r="AE116" s="69">
        <f t="shared" si="50"/>
        <v>0</v>
      </c>
      <c r="AF116" s="69">
        <f t="shared" si="50"/>
        <v>0</v>
      </c>
      <c r="AG116" s="69">
        <f t="shared" si="50"/>
        <v>0</v>
      </c>
      <c r="AH116" s="69">
        <f t="shared" si="50"/>
        <v>0</v>
      </c>
      <c r="AI116" s="69">
        <f t="shared" si="50"/>
        <v>0</v>
      </c>
      <c r="AJ116" s="69">
        <f t="shared" si="50"/>
        <v>0</v>
      </c>
      <c r="AK116" s="69">
        <f t="shared" si="50"/>
        <v>0</v>
      </c>
      <c r="AL116" s="69">
        <f t="shared" si="50"/>
        <v>0</v>
      </c>
      <c r="AM116" s="69">
        <f t="shared" si="50"/>
        <v>0</v>
      </c>
      <c r="AN116" s="69">
        <f t="shared" si="50"/>
        <v>0</v>
      </c>
      <c r="AO116" s="69">
        <f t="shared" si="50"/>
        <v>0</v>
      </c>
    </row>
    <row r="117" spans="2:41" outlineLevel="1">
      <c r="B117" s="33" t="s">
        <v>101</v>
      </c>
      <c r="C117" s="34" t="s">
        <v>102</v>
      </c>
      <c r="D117" s="41" t="s">
        <v>21</v>
      </c>
      <c r="E117" s="36">
        <v>28.4</v>
      </c>
      <c r="F117" s="36">
        <v>0</v>
      </c>
      <c r="G117" s="37" t="s">
        <v>9</v>
      </c>
      <c r="H117" s="37">
        <v>1</v>
      </c>
      <c r="I117" s="55">
        <v>275649.43901693047</v>
      </c>
      <c r="J117" s="78">
        <f>[7]quantidades_custos!$K$5</f>
        <v>280736.99698696262</v>
      </c>
      <c r="K117" s="39">
        <v>2</v>
      </c>
      <c r="L117" s="69">
        <f t="shared" si="49"/>
        <v>0</v>
      </c>
      <c r="M117" s="69">
        <f t="shared" si="50"/>
        <v>280736.99698696262</v>
      </c>
      <c r="N117" s="69">
        <f t="shared" si="50"/>
        <v>0</v>
      </c>
      <c r="O117" s="69">
        <f t="shared" si="50"/>
        <v>0</v>
      </c>
      <c r="P117" s="69">
        <f t="shared" si="50"/>
        <v>0</v>
      </c>
      <c r="Q117" s="69">
        <f t="shared" si="50"/>
        <v>0</v>
      </c>
      <c r="R117" s="69">
        <f t="shared" si="50"/>
        <v>0</v>
      </c>
      <c r="S117" s="69">
        <f t="shared" si="50"/>
        <v>0</v>
      </c>
      <c r="T117" s="69">
        <f t="shared" si="50"/>
        <v>0</v>
      </c>
      <c r="U117" s="69">
        <f t="shared" si="50"/>
        <v>0</v>
      </c>
      <c r="V117" s="69">
        <f t="shared" si="50"/>
        <v>0</v>
      </c>
      <c r="W117" s="69">
        <f t="shared" si="50"/>
        <v>0</v>
      </c>
      <c r="X117" s="69">
        <f t="shared" si="50"/>
        <v>0</v>
      </c>
      <c r="Y117" s="69">
        <f t="shared" si="50"/>
        <v>0</v>
      </c>
      <c r="Z117" s="69">
        <f t="shared" si="50"/>
        <v>0</v>
      </c>
      <c r="AA117" s="69">
        <f t="shared" si="50"/>
        <v>0</v>
      </c>
      <c r="AB117" s="69">
        <f t="shared" si="50"/>
        <v>0</v>
      </c>
      <c r="AC117" s="69">
        <f t="shared" si="50"/>
        <v>0</v>
      </c>
      <c r="AD117" s="69">
        <f t="shared" si="50"/>
        <v>0</v>
      </c>
      <c r="AE117" s="69">
        <f t="shared" si="50"/>
        <v>0</v>
      </c>
      <c r="AF117" s="69">
        <f t="shared" si="50"/>
        <v>0</v>
      </c>
      <c r="AG117" s="69">
        <f t="shared" si="50"/>
        <v>0</v>
      </c>
      <c r="AH117" s="69">
        <f t="shared" si="50"/>
        <v>0</v>
      </c>
      <c r="AI117" s="69">
        <f t="shared" si="50"/>
        <v>0</v>
      </c>
      <c r="AJ117" s="69">
        <f t="shared" si="50"/>
        <v>0</v>
      </c>
      <c r="AK117" s="69">
        <f t="shared" si="50"/>
        <v>0</v>
      </c>
      <c r="AL117" s="69">
        <f t="shared" si="50"/>
        <v>0</v>
      </c>
      <c r="AM117" s="69">
        <f t="shared" si="50"/>
        <v>0</v>
      </c>
      <c r="AN117" s="69">
        <f t="shared" si="50"/>
        <v>0</v>
      </c>
      <c r="AO117" s="69">
        <f t="shared" si="50"/>
        <v>0</v>
      </c>
    </row>
    <row r="118" spans="2:41" outlineLevel="1">
      <c r="B118" s="33" t="s">
        <v>103</v>
      </c>
      <c r="C118" s="34" t="s">
        <v>104</v>
      </c>
      <c r="D118" s="41" t="s">
        <v>18</v>
      </c>
      <c r="E118" s="36">
        <v>50.4</v>
      </c>
      <c r="F118" s="36">
        <v>0</v>
      </c>
      <c r="G118" s="37" t="s">
        <v>9</v>
      </c>
      <c r="H118" s="37">
        <v>1</v>
      </c>
      <c r="I118" s="55">
        <f>J118</f>
        <v>16180271.132494859</v>
      </c>
      <c r="J118" s="78">
        <f>[7]quantidades_custos!$Y$5</f>
        <v>16180271.132494859</v>
      </c>
      <c r="K118" s="39">
        <v>2</v>
      </c>
      <c r="L118" s="69">
        <f t="shared" si="49"/>
        <v>0</v>
      </c>
      <c r="M118" s="69">
        <f t="shared" si="50"/>
        <v>16180271.132494859</v>
      </c>
      <c r="N118" s="69">
        <f t="shared" si="50"/>
        <v>0</v>
      </c>
      <c r="O118" s="69">
        <f t="shared" si="50"/>
        <v>0</v>
      </c>
      <c r="P118" s="69">
        <f t="shared" si="50"/>
        <v>0</v>
      </c>
      <c r="Q118" s="69">
        <f t="shared" si="50"/>
        <v>0</v>
      </c>
      <c r="R118" s="69">
        <f t="shared" si="50"/>
        <v>0</v>
      </c>
      <c r="S118" s="69">
        <f t="shared" si="50"/>
        <v>0</v>
      </c>
      <c r="T118" s="69">
        <f t="shared" si="50"/>
        <v>0</v>
      </c>
      <c r="U118" s="69">
        <f t="shared" si="50"/>
        <v>0</v>
      </c>
      <c r="V118" s="69">
        <f t="shared" si="50"/>
        <v>0</v>
      </c>
      <c r="W118" s="69">
        <f t="shared" si="50"/>
        <v>0</v>
      </c>
      <c r="X118" s="69">
        <f t="shared" si="50"/>
        <v>0</v>
      </c>
      <c r="Y118" s="69">
        <f t="shared" si="50"/>
        <v>0</v>
      </c>
      <c r="Z118" s="69">
        <f t="shared" si="50"/>
        <v>0</v>
      </c>
      <c r="AA118" s="69">
        <f t="shared" si="50"/>
        <v>0</v>
      </c>
      <c r="AB118" s="69">
        <f t="shared" si="50"/>
        <v>0</v>
      </c>
      <c r="AC118" s="69">
        <f t="shared" si="50"/>
        <v>0</v>
      </c>
      <c r="AD118" s="69">
        <f t="shared" si="50"/>
        <v>0</v>
      </c>
      <c r="AE118" s="69">
        <f t="shared" si="50"/>
        <v>0</v>
      </c>
      <c r="AF118" s="69">
        <f t="shared" si="50"/>
        <v>0</v>
      </c>
      <c r="AG118" s="69">
        <f t="shared" si="50"/>
        <v>0</v>
      </c>
      <c r="AH118" s="69">
        <f t="shared" si="50"/>
        <v>0</v>
      </c>
      <c r="AI118" s="69">
        <f t="shared" si="50"/>
        <v>0</v>
      </c>
      <c r="AJ118" s="69">
        <f t="shared" si="50"/>
        <v>0</v>
      </c>
      <c r="AK118" s="69">
        <f t="shared" si="50"/>
        <v>0</v>
      </c>
      <c r="AL118" s="69">
        <f t="shared" si="50"/>
        <v>0</v>
      </c>
      <c r="AM118" s="69">
        <f t="shared" si="50"/>
        <v>0</v>
      </c>
      <c r="AN118" s="69">
        <f t="shared" si="50"/>
        <v>0</v>
      </c>
      <c r="AO118" s="69">
        <f t="shared" si="50"/>
        <v>0</v>
      </c>
    </row>
    <row r="119" spans="2:41" outlineLevel="1">
      <c r="B119" s="33" t="s">
        <v>105</v>
      </c>
      <c r="C119" s="34" t="s">
        <v>106</v>
      </c>
      <c r="D119" s="41" t="s">
        <v>18</v>
      </c>
      <c r="E119" s="36">
        <v>74.3</v>
      </c>
      <c r="F119" s="36">
        <v>0</v>
      </c>
      <c r="G119" s="37" t="s">
        <v>9</v>
      </c>
      <c r="H119" s="37">
        <v>1</v>
      </c>
      <c r="I119" s="55">
        <v>814241.80588522472</v>
      </c>
      <c r="J119" s="78">
        <f>[7]quantidades_custos!$AF$5</f>
        <v>823035.21926082787</v>
      </c>
      <c r="K119" s="39">
        <v>2</v>
      </c>
      <c r="L119" s="69">
        <f t="shared" si="49"/>
        <v>0</v>
      </c>
      <c r="M119" s="69">
        <f t="shared" si="50"/>
        <v>823035.21926082787</v>
      </c>
      <c r="N119" s="69">
        <f t="shared" si="50"/>
        <v>0</v>
      </c>
      <c r="O119" s="69">
        <f t="shared" si="50"/>
        <v>0</v>
      </c>
      <c r="P119" s="69">
        <f t="shared" si="50"/>
        <v>0</v>
      </c>
      <c r="Q119" s="69">
        <f t="shared" si="50"/>
        <v>0</v>
      </c>
      <c r="R119" s="69">
        <f t="shared" si="50"/>
        <v>0</v>
      </c>
      <c r="S119" s="69">
        <f t="shared" si="50"/>
        <v>0</v>
      </c>
      <c r="T119" s="69">
        <f t="shared" si="50"/>
        <v>0</v>
      </c>
      <c r="U119" s="69">
        <f t="shared" si="50"/>
        <v>0</v>
      </c>
      <c r="V119" s="69">
        <f t="shared" si="50"/>
        <v>0</v>
      </c>
      <c r="W119" s="69">
        <f t="shared" si="50"/>
        <v>0</v>
      </c>
      <c r="X119" s="69">
        <f t="shared" si="50"/>
        <v>0</v>
      </c>
      <c r="Y119" s="69">
        <f t="shared" si="50"/>
        <v>0</v>
      </c>
      <c r="Z119" s="69">
        <f t="shared" si="50"/>
        <v>0</v>
      </c>
      <c r="AA119" s="69">
        <f t="shared" si="50"/>
        <v>0</v>
      </c>
      <c r="AB119" s="69">
        <f t="shared" si="50"/>
        <v>0</v>
      </c>
      <c r="AC119" s="69">
        <f t="shared" si="50"/>
        <v>0</v>
      </c>
      <c r="AD119" s="69">
        <f t="shared" si="50"/>
        <v>0</v>
      </c>
      <c r="AE119" s="69">
        <f t="shared" si="50"/>
        <v>0</v>
      </c>
      <c r="AF119" s="69">
        <f t="shared" si="50"/>
        <v>0</v>
      </c>
      <c r="AG119" s="69">
        <f t="shared" si="50"/>
        <v>0</v>
      </c>
      <c r="AH119" s="69">
        <f t="shared" si="50"/>
        <v>0</v>
      </c>
      <c r="AI119" s="69">
        <f t="shared" si="50"/>
        <v>0</v>
      </c>
      <c r="AJ119" s="69">
        <f t="shared" si="50"/>
        <v>0</v>
      </c>
      <c r="AK119" s="69">
        <f t="shared" si="50"/>
        <v>0</v>
      </c>
      <c r="AL119" s="69">
        <f t="shared" si="50"/>
        <v>0</v>
      </c>
      <c r="AM119" s="69">
        <f t="shared" si="50"/>
        <v>0</v>
      </c>
      <c r="AN119" s="69">
        <f t="shared" si="50"/>
        <v>0</v>
      </c>
      <c r="AO119" s="69">
        <f t="shared" si="50"/>
        <v>0</v>
      </c>
    </row>
    <row r="120" spans="2:41" outlineLevel="1">
      <c r="B120" s="33" t="s">
        <v>107</v>
      </c>
      <c r="C120" s="34" t="s">
        <v>108</v>
      </c>
      <c r="D120" s="41" t="s">
        <v>18</v>
      </c>
      <c r="E120" s="36">
        <v>93.95</v>
      </c>
      <c r="F120" s="36">
        <v>0</v>
      </c>
      <c r="G120" s="37" t="s">
        <v>9</v>
      </c>
      <c r="H120" s="37">
        <v>1</v>
      </c>
      <c r="I120" s="55">
        <f>J120</f>
        <v>103284.68987609213</v>
      </c>
      <c r="J120" s="78">
        <f>[7]quantidades_custos!$AG$5</f>
        <v>103284.68987609213</v>
      </c>
      <c r="K120" s="39">
        <v>2</v>
      </c>
      <c r="L120" s="69">
        <f t="shared" si="49"/>
        <v>0</v>
      </c>
      <c r="M120" s="69">
        <f t="shared" si="50"/>
        <v>103284.68987609213</v>
      </c>
      <c r="N120" s="69">
        <f t="shared" si="50"/>
        <v>0</v>
      </c>
      <c r="O120" s="69">
        <f t="shared" si="50"/>
        <v>0</v>
      </c>
      <c r="P120" s="69">
        <f t="shared" si="50"/>
        <v>0</v>
      </c>
      <c r="Q120" s="69">
        <f t="shared" si="50"/>
        <v>0</v>
      </c>
      <c r="R120" s="69">
        <f t="shared" si="50"/>
        <v>0</v>
      </c>
      <c r="S120" s="69">
        <f t="shared" si="50"/>
        <v>0</v>
      </c>
      <c r="T120" s="69">
        <f t="shared" si="50"/>
        <v>0</v>
      </c>
      <c r="U120" s="69">
        <f t="shared" si="50"/>
        <v>0</v>
      </c>
      <c r="V120" s="69">
        <f t="shared" si="50"/>
        <v>0</v>
      </c>
      <c r="W120" s="69">
        <f t="shared" si="50"/>
        <v>0</v>
      </c>
      <c r="X120" s="69">
        <f t="shared" si="50"/>
        <v>0</v>
      </c>
      <c r="Y120" s="69">
        <f t="shared" si="50"/>
        <v>0</v>
      </c>
      <c r="Z120" s="69">
        <f t="shared" si="50"/>
        <v>0</v>
      </c>
      <c r="AA120" s="69">
        <f t="shared" si="50"/>
        <v>0</v>
      </c>
      <c r="AB120" s="69">
        <f t="shared" si="50"/>
        <v>0</v>
      </c>
      <c r="AC120" s="69">
        <f t="shared" si="50"/>
        <v>0</v>
      </c>
      <c r="AD120" s="69">
        <f t="shared" si="50"/>
        <v>0</v>
      </c>
      <c r="AE120" s="69">
        <f t="shared" si="50"/>
        <v>0</v>
      </c>
      <c r="AF120" s="69">
        <f t="shared" si="50"/>
        <v>0</v>
      </c>
      <c r="AG120" s="69">
        <f t="shared" si="50"/>
        <v>0</v>
      </c>
      <c r="AH120" s="69">
        <f t="shared" si="50"/>
        <v>0</v>
      </c>
      <c r="AI120" s="69">
        <f t="shared" si="50"/>
        <v>0</v>
      </c>
      <c r="AJ120" s="69">
        <f t="shared" si="50"/>
        <v>0</v>
      </c>
      <c r="AK120" s="69">
        <f t="shared" si="50"/>
        <v>0</v>
      </c>
      <c r="AL120" s="69">
        <f t="shared" si="50"/>
        <v>0</v>
      </c>
      <c r="AM120" s="69">
        <f t="shared" si="50"/>
        <v>0</v>
      </c>
      <c r="AN120" s="69">
        <f t="shared" si="50"/>
        <v>0</v>
      </c>
      <c r="AO120" s="69">
        <f t="shared" si="50"/>
        <v>0</v>
      </c>
    </row>
    <row r="121" spans="2:41" outlineLevel="1">
      <c r="B121" s="33" t="s">
        <v>109</v>
      </c>
      <c r="C121" s="34" t="s">
        <v>110</v>
      </c>
      <c r="D121" s="41" t="s">
        <v>21</v>
      </c>
      <c r="E121" s="36">
        <v>11.6</v>
      </c>
      <c r="F121" s="36">
        <v>0</v>
      </c>
      <c r="G121" s="37" t="s">
        <v>9</v>
      </c>
      <c r="H121" s="37">
        <v>1</v>
      </c>
      <c r="I121" s="55">
        <f t="array" ref="I121:I128">TRANSPOSE([8]Quantidades!$P$13:$W$13)</f>
        <v>2506656.3470222279</v>
      </c>
      <c r="J121" s="78">
        <f>I121</f>
        <v>2506656.3470222279</v>
      </c>
      <c r="K121" s="39">
        <v>6</v>
      </c>
      <c r="L121" s="69">
        <f t="shared" si="38"/>
        <v>0</v>
      </c>
      <c r="M121" s="69">
        <f t="shared" si="38"/>
        <v>0</v>
      </c>
      <c r="N121" s="69">
        <f t="shared" si="38"/>
        <v>0</v>
      </c>
      <c r="O121" s="69">
        <f t="shared" si="38"/>
        <v>0</v>
      </c>
      <c r="P121" s="69">
        <f t="shared" si="38"/>
        <v>0</v>
      </c>
      <c r="Q121" s="69">
        <f t="shared" si="38"/>
        <v>2506656.3470222279</v>
      </c>
      <c r="R121" s="69">
        <f t="shared" si="38"/>
        <v>0</v>
      </c>
      <c r="S121" s="69">
        <f t="shared" si="38"/>
        <v>0</v>
      </c>
      <c r="T121" s="69">
        <f t="shared" si="38"/>
        <v>0</v>
      </c>
      <c r="U121" s="69">
        <f t="shared" si="38"/>
        <v>0</v>
      </c>
      <c r="V121" s="69">
        <f t="shared" si="38"/>
        <v>0</v>
      </c>
      <c r="W121" s="69">
        <f t="shared" si="38"/>
        <v>0</v>
      </c>
      <c r="X121" s="69">
        <f t="shared" si="38"/>
        <v>0</v>
      </c>
      <c r="Y121" s="69">
        <f t="shared" si="38"/>
        <v>0</v>
      </c>
      <c r="Z121" s="69">
        <f t="shared" si="38"/>
        <v>0</v>
      </c>
      <c r="AA121" s="69">
        <f t="shared" si="38"/>
        <v>0</v>
      </c>
      <c r="AB121" s="69">
        <f t="shared" si="39"/>
        <v>0</v>
      </c>
      <c r="AC121" s="69">
        <f t="shared" si="39"/>
        <v>0</v>
      </c>
      <c r="AD121" s="69">
        <f t="shared" si="39"/>
        <v>0</v>
      </c>
      <c r="AE121" s="69">
        <f t="shared" si="39"/>
        <v>0</v>
      </c>
      <c r="AF121" s="69">
        <f t="shared" si="39"/>
        <v>0</v>
      </c>
      <c r="AG121" s="69">
        <f t="shared" si="39"/>
        <v>0</v>
      </c>
      <c r="AH121" s="69">
        <f t="shared" si="39"/>
        <v>0</v>
      </c>
      <c r="AI121" s="69">
        <f t="shared" si="39"/>
        <v>0</v>
      </c>
      <c r="AJ121" s="69">
        <f t="shared" si="39"/>
        <v>0</v>
      </c>
      <c r="AK121" s="69">
        <f t="shared" si="39"/>
        <v>0</v>
      </c>
      <c r="AL121" s="69">
        <f t="shared" si="39"/>
        <v>0</v>
      </c>
      <c r="AM121" s="69">
        <f t="shared" si="39"/>
        <v>0</v>
      </c>
      <c r="AN121" s="69">
        <f t="shared" si="39"/>
        <v>0</v>
      </c>
      <c r="AO121" s="70">
        <f t="shared" si="39"/>
        <v>0</v>
      </c>
    </row>
    <row r="122" spans="2:41" outlineLevel="1">
      <c r="B122" s="33" t="s">
        <v>111</v>
      </c>
      <c r="C122" s="34" t="s">
        <v>112</v>
      </c>
      <c r="D122" s="41" t="s">
        <v>21</v>
      </c>
      <c r="E122" s="36">
        <v>21.6</v>
      </c>
      <c r="F122" s="36">
        <v>0</v>
      </c>
      <c r="G122" s="37" t="s">
        <v>9</v>
      </c>
      <c r="H122" s="37">
        <v>1</v>
      </c>
      <c r="I122" s="55">
        <v>810531.57412212749</v>
      </c>
      <c r="J122" s="78">
        <f t="shared" ref="J122:J128" si="51">I122</f>
        <v>810531.57412212749</v>
      </c>
      <c r="K122" s="39">
        <v>6</v>
      </c>
      <c r="L122" s="69">
        <f t="shared" si="38"/>
        <v>0</v>
      </c>
      <c r="M122" s="69">
        <f t="shared" si="38"/>
        <v>0</v>
      </c>
      <c r="N122" s="69">
        <f t="shared" si="38"/>
        <v>0</v>
      </c>
      <c r="O122" s="69">
        <f t="shared" si="38"/>
        <v>0</v>
      </c>
      <c r="P122" s="69">
        <f t="shared" si="38"/>
        <v>0</v>
      </c>
      <c r="Q122" s="69">
        <f t="shared" si="38"/>
        <v>810531.57412212749</v>
      </c>
      <c r="R122" s="69">
        <f t="shared" si="38"/>
        <v>0</v>
      </c>
      <c r="S122" s="69">
        <f t="shared" si="38"/>
        <v>0</v>
      </c>
      <c r="T122" s="69">
        <f t="shared" si="38"/>
        <v>0</v>
      </c>
      <c r="U122" s="69">
        <f t="shared" si="38"/>
        <v>0</v>
      </c>
      <c r="V122" s="69">
        <f t="shared" si="38"/>
        <v>0</v>
      </c>
      <c r="W122" s="69">
        <f t="shared" si="38"/>
        <v>0</v>
      </c>
      <c r="X122" s="69">
        <f t="shared" si="38"/>
        <v>0</v>
      </c>
      <c r="Y122" s="69">
        <f t="shared" si="38"/>
        <v>0</v>
      </c>
      <c r="Z122" s="69">
        <f t="shared" si="38"/>
        <v>0</v>
      </c>
      <c r="AA122" s="69">
        <f t="shared" si="38"/>
        <v>0</v>
      </c>
      <c r="AB122" s="69">
        <f t="shared" si="39"/>
        <v>0</v>
      </c>
      <c r="AC122" s="69">
        <f t="shared" si="39"/>
        <v>0</v>
      </c>
      <c r="AD122" s="69">
        <f t="shared" si="39"/>
        <v>0</v>
      </c>
      <c r="AE122" s="69">
        <f t="shared" si="39"/>
        <v>0</v>
      </c>
      <c r="AF122" s="69">
        <f t="shared" si="39"/>
        <v>0</v>
      </c>
      <c r="AG122" s="69">
        <f t="shared" si="39"/>
        <v>0</v>
      </c>
      <c r="AH122" s="69">
        <f t="shared" si="39"/>
        <v>0</v>
      </c>
      <c r="AI122" s="69">
        <f t="shared" si="39"/>
        <v>0</v>
      </c>
      <c r="AJ122" s="69">
        <f t="shared" si="39"/>
        <v>0</v>
      </c>
      <c r="AK122" s="69">
        <f t="shared" si="39"/>
        <v>0</v>
      </c>
      <c r="AL122" s="69">
        <f t="shared" si="39"/>
        <v>0</v>
      </c>
      <c r="AM122" s="69">
        <f t="shared" si="39"/>
        <v>0</v>
      </c>
      <c r="AN122" s="69">
        <f t="shared" si="39"/>
        <v>0</v>
      </c>
      <c r="AO122" s="70">
        <f t="shared" si="39"/>
        <v>0</v>
      </c>
    </row>
    <row r="123" spans="2:41" outlineLevel="1">
      <c r="B123" s="33" t="s">
        <v>113</v>
      </c>
      <c r="C123" s="34" t="s">
        <v>114</v>
      </c>
      <c r="D123" s="41" t="s">
        <v>21</v>
      </c>
      <c r="E123" s="36">
        <v>44.9</v>
      </c>
      <c r="F123" s="36">
        <v>0</v>
      </c>
      <c r="G123" s="37" t="s">
        <v>9</v>
      </c>
      <c r="H123" s="37">
        <v>1</v>
      </c>
      <c r="I123" s="55">
        <v>5856723.2693482609</v>
      </c>
      <c r="J123" s="78">
        <f t="shared" si="51"/>
        <v>5856723.2693482609</v>
      </c>
      <c r="K123" s="39">
        <v>4</v>
      </c>
      <c r="L123" s="69">
        <f t="shared" si="38"/>
        <v>0</v>
      </c>
      <c r="M123" s="69">
        <f t="shared" si="38"/>
        <v>0</v>
      </c>
      <c r="N123" s="69">
        <f t="shared" si="38"/>
        <v>0</v>
      </c>
      <c r="O123" s="69">
        <f t="shared" si="38"/>
        <v>5856723.2693482609</v>
      </c>
      <c r="P123" s="69">
        <f t="shared" si="38"/>
        <v>0</v>
      </c>
      <c r="Q123" s="69">
        <f t="shared" si="38"/>
        <v>0</v>
      </c>
      <c r="R123" s="69">
        <f t="shared" si="38"/>
        <v>0</v>
      </c>
      <c r="S123" s="69">
        <f t="shared" si="38"/>
        <v>0</v>
      </c>
      <c r="T123" s="69">
        <f t="shared" si="38"/>
        <v>0</v>
      </c>
      <c r="U123" s="69">
        <f t="shared" si="38"/>
        <v>0</v>
      </c>
      <c r="V123" s="69">
        <f t="shared" si="38"/>
        <v>0</v>
      </c>
      <c r="W123" s="69">
        <f t="shared" si="38"/>
        <v>0</v>
      </c>
      <c r="X123" s="69">
        <f t="shared" si="38"/>
        <v>0</v>
      </c>
      <c r="Y123" s="69">
        <f t="shared" si="38"/>
        <v>0</v>
      </c>
      <c r="Z123" s="69">
        <f t="shared" si="38"/>
        <v>0</v>
      </c>
      <c r="AA123" s="69">
        <f t="shared" si="38"/>
        <v>0</v>
      </c>
      <c r="AB123" s="69">
        <f t="shared" si="39"/>
        <v>0</v>
      </c>
      <c r="AC123" s="69">
        <f t="shared" si="39"/>
        <v>0</v>
      </c>
      <c r="AD123" s="69">
        <f t="shared" si="39"/>
        <v>0</v>
      </c>
      <c r="AE123" s="69">
        <f t="shared" si="39"/>
        <v>0</v>
      </c>
      <c r="AF123" s="69">
        <f t="shared" si="39"/>
        <v>0</v>
      </c>
      <c r="AG123" s="69">
        <f t="shared" si="39"/>
        <v>0</v>
      </c>
      <c r="AH123" s="69">
        <f t="shared" si="39"/>
        <v>0</v>
      </c>
      <c r="AI123" s="69">
        <f t="shared" si="39"/>
        <v>0</v>
      </c>
      <c r="AJ123" s="69">
        <f t="shared" si="39"/>
        <v>0</v>
      </c>
      <c r="AK123" s="69">
        <f t="shared" si="39"/>
        <v>0</v>
      </c>
      <c r="AL123" s="69">
        <f t="shared" si="39"/>
        <v>0</v>
      </c>
      <c r="AM123" s="69">
        <f t="shared" si="39"/>
        <v>0</v>
      </c>
      <c r="AN123" s="69">
        <f t="shared" si="39"/>
        <v>0</v>
      </c>
      <c r="AO123" s="70">
        <f t="shared" si="39"/>
        <v>0</v>
      </c>
    </row>
    <row r="124" spans="2:41" outlineLevel="1">
      <c r="B124" s="33" t="s">
        <v>115</v>
      </c>
      <c r="C124" s="34" t="s">
        <v>116</v>
      </c>
      <c r="D124" s="41" t="s">
        <v>18</v>
      </c>
      <c r="E124" s="36">
        <v>36.450000000000003</v>
      </c>
      <c r="F124" s="36">
        <v>0</v>
      </c>
      <c r="G124" s="37" t="s">
        <v>9</v>
      </c>
      <c r="H124" s="37">
        <v>1</v>
      </c>
      <c r="I124" s="55">
        <v>2545471.0592265176</v>
      </c>
      <c r="J124" s="78">
        <f t="shared" si="51"/>
        <v>2545471.0592265176</v>
      </c>
      <c r="K124" s="39">
        <v>3</v>
      </c>
      <c r="L124" s="69">
        <f t="shared" si="38"/>
        <v>0</v>
      </c>
      <c r="M124" s="69">
        <f t="shared" si="38"/>
        <v>0</v>
      </c>
      <c r="N124" s="69">
        <f t="shared" si="38"/>
        <v>2545471.0592265176</v>
      </c>
      <c r="O124" s="69">
        <f t="shared" si="38"/>
        <v>0</v>
      </c>
      <c r="P124" s="69">
        <f t="shared" si="38"/>
        <v>0</v>
      </c>
      <c r="Q124" s="69">
        <f t="shared" si="38"/>
        <v>0</v>
      </c>
      <c r="R124" s="69">
        <f t="shared" si="38"/>
        <v>0</v>
      </c>
      <c r="S124" s="69">
        <f t="shared" si="38"/>
        <v>0</v>
      </c>
      <c r="T124" s="69">
        <f t="shared" si="38"/>
        <v>0</v>
      </c>
      <c r="U124" s="69">
        <f t="shared" si="38"/>
        <v>0</v>
      </c>
      <c r="V124" s="69">
        <f t="shared" si="38"/>
        <v>0</v>
      </c>
      <c r="W124" s="69">
        <f t="shared" si="38"/>
        <v>0</v>
      </c>
      <c r="X124" s="69">
        <f t="shared" si="38"/>
        <v>0</v>
      </c>
      <c r="Y124" s="69">
        <f t="shared" si="38"/>
        <v>0</v>
      </c>
      <c r="Z124" s="69">
        <f t="shared" si="38"/>
        <v>0</v>
      </c>
      <c r="AA124" s="69">
        <f t="shared" si="38"/>
        <v>0</v>
      </c>
      <c r="AB124" s="69">
        <f t="shared" si="39"/>
        <v>0</v>
      </c>
      <c r="AC124" s="69">
        <f t="shared" si="39"/>
        <v>0</v>
      </c>
      <c r="AD124" s="69">
        <f t="shared" si="39"/>
        <v>0</v>
      </c>
      <c r="AE124" s="69">
        <f t="shared" si="39"/>
        <v>0</v>
      </c>
      <c r="AF124" s="69">
        <f t="shared" si="39"/>
        <v>0</v>
      </c>
      <c r="AG124" s="69">
        <f t="shared" si="39"/>
        <v>0</v>
      </c>
      <c r="AH124" s="69">
        <f t="shared" si="39"/>
        <v>0</v>
      </c>
      <c r="AI124" s="69">
        <f t="shared" si="39"/>
        <v>0</v>
      </c>
      <c r="AJ124" s="69">
        <f t="shared" si="39"/>
        <v>0</v>
      </c>
      <c r="AK124" s="69">
        <f t="shared" si="39"/>
        <v>0</v>
      </c>
      <c r="AL124" s="69">
        <f t="shared" si="39"/>
        <v>0</v>
      </c>
      <c r="AM124" s="69">
        <f t="shared" si="39"/>
        <v>0</v>
      </c>
      <c r="AN124" s="69">
        <f t="shared" si="39"/>
        <v>0</v>
      </c>
      <c r="AO124" s="70">
        <f t="shared" si="39"/>
        <v>0</v>
      </c>
    </row>
    <row r="125" spans="2:41" outlineLevel="1">
      <c r="B125" s="33" t="s">
        <v>117</v>
      </c>
      <c r="C125" s="34" t="s">
        <v>118</v>
      </c>
      <c r="D125" s="41" t="s">
        <v>18</v>
      </c>
      <c r="E125" s="36">
        <v>65.400000000000006</v>
      </c>
      <c r="F125" s="36">
        <v>0</v>
      </c>
      <c r="G125" s="37" t="s">
        <v>9</v>
      </c>
      <c r="H125" s="37">
        <v>1</v>
      </c>
      <c r="I125" s="55">
        <v>3078605.8310756241</v>
      </c>
      <c r="J125" s="78">
        <f t="shared" si="51"/>
        <v>3078605.8310756241</v>
      </c>
      <c r="K125" s="39">
        <v>4</v>
      </c>
      <c r="L125" s="69">
        <f t="shared" si="38"/>
        <v>0</v>
      </c>
      <c r="M125" s="69">
        <f t="shared" si="38"/>
        <v>0</v>
      </c>
      <c r="N125" s="69">
        <f t="shared" si="38"/>
        <v>0</v>
      </c>
      <c r="O125" s="69">
        <f t="shared" si="38"/>
        <v>3078605.8310756241</v>
      </c>
      <c r="P125" s="69">
        <f t="shared" si="38"/>
        <v>0</v>
      </c>
      <c r="Q125" s="69">
        <f t="shared" si="38"/>
        <v>0</v>
      </c>
      <c r="R125" s="69">
        <f t="shared" si="38"/>
        <v>0</v>
      </c>
      <c r="S125" s="69">
        <f t="shared" si="38"/>
        <v>0</v>
      </c>
      <c r="T125" s="69">
        <f t="shared" si="38"/>
        <v>0</v>
      </c>
      <c r="U125" s="69">
        <f t="shared" si="38"/>
        <v>0</v>
      </c>
      <c r="V125" s="69">
        <f t="shared" si="38"/>
        <v>0</v>
      </c>
      <c r="W125" s="69">
        <f t="shared" si="38"/>
        <v>0</v>
      </c>
      <c r="X125" s="69">
        <f t="shared" si="38"/>
        <v>0</v>
      </c>
      <c r="Y125" s="69">
        <f t="shared" si="38"/>
        <v>0</v>
      </c>
      <c r="Z125" s="69">
        <f t="shared" si="38"/>
        <v>0</v>
      </c>
      <c r="AA125" s="69">
        <f t="shared" si="38"/>
        <v>0</v>
      </c>
      <c r="AB125" s="69">
        <f t="shared" si="39"/>
        <v>0</v>
      </c>
      <c r="AC125" s="69">
        <f t="shared" si="39"/>
        <v>0</v>
      </c>
      <c r="AD125" s="69">
        <f t="shared" si="39"/>
        <v>0</v>
      </c>
      <c r="AE125" s="69">
        <f t="shared" si="39"/>
        <v>0</v>
      </c>
      <c r="AF125" s="69">
        <f t="shared" si="39"/>
        <v>0</v>
      </c>
      <c r="AG125" s="69">
        <f t="shared" si="39"/>
        <v>0</v>
      </c>
      <c r="AH125" s="69">
        <f t="shared" si="39"/>
        <v>0</v>
      </c>
      <c r="AI125" s="69">
        <f t="shared" si="39"/>
        <v>0</v>
      </c>
      <c r="AJ125" s="69">
        <f t="shared" si="39"/>
        <v>0</v>
      </c>
      <c r="AK125" s="69">
        <f t="shared" si="39"/>
        <v>0</v>
      </c>
      <c r="AL125" s="69">
        <f t="shared" si="39"/>
        <v>0</v>
      </c>
      <c r="AM125" s="69">
        <f t="shared" si="39"/>
        <v>0</v>
      </c>
      <c r="AN125" s="69">
        <f t="shared" si="39"/>
        <v>0</v>
      </c>
      <c r="AO125" s="70">
        <f t="shared" si="39"/>
        <v>0</v>
      </c>
    </row>
    <row r="126" spans="2:41" outlineLevel="1">
      <c r="B126" s="33" t="s">
        <v>119</v>
      </c>
      <c r="C126" s="34" t="s">
        <v>120</v>
      </c>
      <c r="D126" s="41" t="s">
        <v>18</v>
      </c>
      <c r="E126" s="36">
        <v>71.599999999999994</v>
      </c>
      <c r="F126" s="36">
        <v>0</v>
      </c>
      <c r="G126" s="37" t="s">
        <v>9</v>
      </c>
      <c r="H126" s="37">
        <v>1</v>
      </c>
      <c r="I126" s="55">
        <v>4949527.0596071146</v>
      </c>
      <c r="J126" s="78">
        <f t="shared" si="51"/>
        <v>4949527.0596071146</v>
      </c>
      <c r="K126" s="39">
        <v>5</v>
      </c>
      <c r="L126" s="69">
        <f t="shared" ref="L126:AA128" si="52">IF($K126=L$4,$J126,0)</f>
        <v>0</v>
      </c>
      <c r="M126" s="69">
        <f t="shared" si="52"/>
        <v>0</v>
      </c>
      <c r="N126" s="69">
        <f t="shared" si="52"/>
        <v>0</v>
      </c>
      <c r="O126" s="69">
        <f t="shared" si="52"/>
        <v>0</v>
      </c>
      <c r="P126" s="69">
        <f t="shared" si="52"/>
        <v>4949527.0596071146</v>
      </c>
      <c r="Q126" s="69">
        <f t="shared" si="52"/>
        <v>0</v>
      </c>
      <c r="R126" s="69">
        <f t="shared" si="52"/>
        <v>0</v>
      </c>
      <c r="S126" s="69">
        <f t="shared" si="52"/>
        <v>0</v>
      </c>
      <c r="T126" s="69">
        <f t="shared" si="52"/>
        <v>0</v>
      </c>
      <c r="U126" s="69">
        <f t="shared" si="52"/>
        <v>0</v>
      </c>
      <c r="V126" s="69">
        <f t="shared" si="52"/>
        <v>0</v>
      </c>
      <c r="W126" s="69">
        <f t="shared" si="52"/>
        <v>0</v>
      </c>
      <c r="X126" s="69">
        <f t="shared" si="52"/>
        <v>0</v>
      </c>
      <c r="Y126" s="69">
        <f t="shared" si="52"/>
        <v>0</v>
      </c>
      <c r="Z126" s="69">
        <f t="shared" si="52"/>
        <v>0</v>
      </c>
      <c r="AA126" s="69">
        <f t="shared" si="52"/>
        <v>0</v>
      </c>
      <c r="AB126" s="69">
        <f t="shared" ref="AB126:AO128" si="53">IF($K126=AB$4,$J126,0)</f>
        <v>0</v>
      </c>
      <c r="AC126" s="69">
        <f t="shared" si="53"/>
        <v>0</v>
      </c>
      <c r="AD126" s="69">
        <f t="shared" si="53"/>
        <v>0</v>
      </c>
      <c r="AE126" s="69">
        <f t="shared" si="53"/>
        <v>0</v>
      </c>
      <c r="AF126" s="69">
        <f t="shared" si="53"/>
        <v>0</v>
      </c>
      <c r="AG126" s="69">
        <f t="shared" si="53"/>
        <v>0</v>
      </c>
      <c r="AH126" s="69">
        <f t="shared" si="53"/>
        <v>0</v>
      </c>
      <c r="AI126" s="69">
        <f t="shared" si="53"/>
        <v>0</v>
      </c>
      <c r="AJ126" s="69">
        <f t="shared" si="53"/>
        <v>0</v>
      </c>
      <c r="AK126" s="69">
        <f t="shared" si="53"/>
        <v>0</v>
      </c>
      <c r="AL126" s="69">
        <f t="shared" si="53"/>
        <v>0</v>
      </c>
      <c r="AM126" s="69">
        <f t="shared" si="53"/>
        <v>0</v>
      </c>
      <c r="AN126" s="69">
        <f t="shared" si="53"/>
        <v>0</v>
      </c>
      <c r="AO126" s="70">
        <f t="shared" si="53"/>
        <v>0</v>
      </c>
    </row>
    <row r="127" spans="2:41" outlineLevel="1">
      <c r="B127" s="33" t="s">
        <v>121</v>
      </c>
      <c r="C127" s="34" t="s">
        <v>122</v>
      </c>
      <c r="D127" s="41" t="s">
        <v>23</v>
      </c>
      <c r="E127" s="36">
        <v>112.85</v>
      </c>
      <c r="F127" s="36">
        <v>0</v>
      </c>
      <c r="G127" s="37" t="s">
        <v>9</v>
      </c>
      <c r="H127" s="37">
        <v>1</v>
      </c>
      <c r="I127" s="55">
        <v>4747191.8819899429</v>
      </c>
      <c r="J127" s="78">
        <f t="shared" si="51"/>
        <v>4747191.8819899429</v>
      </c>
      <c r="K127" s="39">
        <v>4</v>
      </c>
      <c r="L127" s="69">
        <f t="shared" si="52"/>
        <v>0</v>
      </c>
      <c r="M127" s="69">
        <f t="shared" si="52"/>
        <v>0</v>
      </c>
      <c r="N127" s="69">
        <f t="shared" si="52"/>
        <v>0</v>
      </c>
      <c r="O127" s="69">
        <f t="shared" si="52"/>
        <v>4747191.8819899429</v>
      </c>
      <c r="P127" s="69">
        <f t="shared" si="52"/>
        <v>0</v>
      </c>
      <c r="Q127" s="69">
        <f t="shared" si="52"/>
        <v>0</v>
      </c>
      <c r="R127" s="69">
        <f t="shared" si="52"/>
        <v>0</v>
      </c>
      <c r="S127" s="69">
        <f t="shared" si="52"/>
        <v>0</v>
      </c>
      <c r="T127" s="69">
        <f t="shared" si="52"/>
        <v>0</v>
      </c>
      <c r="U127" s="69">
        <f t="shared" si="52"/>
        <v>0</v>
      </c>
      <c r="V127" s="69">
        <f t="shared" si="52"/>
        <v>0</v>
      </c>
      <c r="W127" s="69">
        <f t="shared" si="52"/>
        <v>0</v>
      </c>
      <c r="X127" s="69">
        <f t="shared" si="52"/>
        <v>0</v>
      </c>
      <c r="Y127" s="69">
        <f t="shared" si="52"/>
        <v>0</v>
      </c>
      <c r="Z127" s="69">
        <f t="shared" si="52"/>
        <v>0</v>
      </c>
      <c r="AA127" s="69">
        <f t="shared" si="52"/>
        <v>0</v>
      </c>
      <c r="AB127" s="69">
        <f t="shared" si="53"/>
        <v>0</v>
      </c>
      <c r="AC127" s="69">
        <f t="shared" si="53"/>
        <v>0</v>
      </c>
      <c r="AD127" s="69">
        <f t="shared" si="53"/>
        <v>0</v>
      </c>
      <c r="AE127" s="69">
        <f t="shared" si="53"/>
        <v>0</v>
      </c>
      <c r="AF127" s="69">
        <f t="shared" si="53"/>
        <v>0</v>
      </c>
      <c r="AG127" s="69">
        <f t="shared" si="53"/>
        <v>0</v>
      </c>
      <c r="AH127" s="69">
        <f t="shared" si="53"/>
        <v>0</v>
      </c>
      <c r="AI127" s="69">
        <f t="shared" si="53"/>
        <v>0</v>
      </c>
      <c r="AJ127" s="69">
        <f t="shared" si="53"/>
        <v>0</v>
      </c>
      <c r="AK127" s="69">
        <f t="shared" si="53"/>
        <v>0</v>
      </c>
      <c r="AL127" s="69">
        <f t="shared" si="53"/>
        <v>0</v>
      </c>
      <c r="AM127" s="69">
        <f t="shared" si="53"/>
        <v>0</v>
      </c>
      <c r="AN127" s="69">
        <f t="shared" si="53"/>
        <v>0</v>
      </c>
      <c r="AO127" s="70">
        <f t="shared" si="53"/>
        <v>0</v>
      </c>
    </row>
    <row r="128" spans="2:41" outlineLevel="1">
      <c r="B128" s="33" t="s">
        <v>123</v>
      </c>
      <c r="C128" s="34" t="s">
        <v>124</v>
      </c>
      <c r="D128" s="41" t="s">
        <v>23</v>
      </c>
      <c r="E128" s="36">
        <v>117.7</v>
      </c>
      <c r="F128" s="36">
        <v>0</v>
      </c>
      <c r="G128" s="37" t="s">
        <v>9</v>
      </c>
      <c r="H128" s="37">
        <v>1</v>
      </c>
      <c r="I128" s="55">
        <v>675566.71196426079</v>
      </c>
      <c r="J128" s="78">
        <f t="shared" si="51"/>
        <v>675566.71196426079</v>
      </c>
      <c r="K128" s="39">
        <v>4</v>
      </c>
      <c r="L128" s="69">
        <f t="shared" si="52"/>
        <v>0</v>
      </c>
      <c r="M128" s="69">
        <f t="shared" si="52"/>
        <v>0</v>
      </c>
      <c r="N128" s="69">
        <f t="shared" si="52"/>
        <v>0</v>
      </c>
      <c r="O128" s="69">
        <f t="shared" si="52"/>
        <v>675566.71196426079</v>
      </c>
      <c r="P128" s="69">
        <f t="shared" si="52"/>
        <v>0</v>
      </c>
      <c r="Q128" s="69">
        <f t="shared" si="52"/>
        <v>0</v>
      </c>
      <c r="R128" s="69">
        <f t="shared" si="52"/>
        <v>0</v>
      </c>
      <c r="S128" s="69">
        <f t="shared" si="52"/>
        <v>0</v>
      </c>
      <c r="T128" s="69">
        <f t="shared" si="52"/>
        <v>0</v>
      </c>
      <c r="U128" s="69">
        <f t="shared" si="52"/>
        <v>0</v>
      </c>
      <c r="V128" s="69">
        <f t="shared" si="52"/>
        <v>0</v>
      </c>
      <c r="W128" s="69">
        <f t="shared" si="52"/>
        <v>0</v>
      </c>
      <c r="X128" s="69">
        <f t="shared" si="52"/>
        <v>0</v>
      </c>
      <c r="Y128" s="69">
        <f t="shared" si="52"/>
        <v>0</v>
      </c>
      <c r="Z128" s="69">
        <f t="shared" si="52"/>
        <v>0</v>
      </c>
      <c r="AA128" s="69">
        <f t="shared" si="52"/>
        <v>0</v>
      </c>
      <c r="AB128" s="69">
        <f t="shared" si="53"/>
        <v>0</v>
      </c>
      <c r="AC128" s="69">
        <f t="shared" si="53"/>
        <v>0</v>
      </c>
      <c r="AD128" s="69">
        <f t="shared" si="53"/>
        <v>0</v>
      </c>
      <c r="AE128" s="69">
        <f t="shared" si="53"/>
        <v>0</v>
      </c>
      <c r="AF128" s="69">
        <f t="shared" si="53"/>
        <v>0</v>
      </c>
      <c r="AG128" s="69">
        <f t="shared" si="53"/>
        <v>0</v>
      </c>
      <c r="AH128" s="69">
        <f t="shared" si="53"/>
        <v>0</v>
      </c>
      <c r="AI128" s="69">
        <f t="shared" si="53"/>
        <v>0</v>
      </c>
      <c r="AJ128" s="69">
        <f t="shared" si="53"/>
        <v>0</v>
      </c>
      <c r="AK128" s="69">
        <f t="shared" si="53"/>
        <v>0</v>
      </c>
      <c r="AL128" s="69">
        <f t="shared" si="53"/>
        <v>0</v>
      </c>
      <c r="AM128" s="69">
        <f t="shared" si="53"/>
        <v>0</v>
      </c>
      <c r="AN128" s="69">
        <f t="shared" si="53"/>
        <v>0</v>
      </c>
      <c r="AO128" s="70">
        <f t="shared" si="53"/>
        <v>0</v>
      </c>
    </row>
    <row r="129" spans="2:41">
      <c r="B129" s="27" t="s">
        <v>125</v>
      </c>
      <c r="C129" s="28" t="s">
        <v>126</v>
      </c>
      <c r="D129" s="29"/>
      <c r="E129" s="30"/>
      <c r="F129" s="30"/>
      <c r="G129" s="31"/>
      <c r="H129" s="31"/>
      <c r="I129" s="54"/>
      <c r="J129" s="32"/>
      <c r="K129" s="19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  <c r="AE129" s="67"/>
      <c r="AF129" s="67"/>
      <c r="AG129" s="67"/>
      <c r="AH129" s="67"/>
      <c r="AI129" s="67"/>
      <c r="AJ129" s="67"/>
      <c r="AK129" s="67"/>
      <c r="AL129" s="67"/>
      <c r="AM129" s="67"/>
      <c r="AN129" s="67"/>
      <c r="AO129" s="68"/>
    </row>
    <row r="130" spans="2:41">
      <c r="B130" s="42" t="s">
        <v>127</v>
      </c>
      <c r="C130" s="43" t="s">
        <v>128</v>
      </c>
      <c r="D130" s="44"/>
      <c r="E130" s="45"/>
      <c r="F130" s="45"/>
      <c r="G130" s="46"/>
      <c r="H130" s="46"/>
      <c r="I130" s="56"/>
      <c r="J130" s="38"/>
      <c r="K130" s="39"/>
      <c r="L130" s="71"/>
      <c r="M130" s="71"/>
      <c r="N130" s="71"/>
      <c r="O130" s="71"/>
      <c r="P130" s="71"/>
      <c r="Q130" s="71"/>
      <c r="R130" s="71"/>
      <c r="S130" s="71"/>
      <c r="T130" s="71"/>
      <c r="U130" s="71"/>
      <c r="V130" s="71"/>
      <c r="W130" s="71"/>
      <c r="X130" s="71"/>
      <c r="Y130" s="71"/>
      <c r="Z130" s="71"/>
      <c r="AA130" s="71"/>
      <c r="AB130" s="71"/>
      <c r="AC130" s="71"/>
      <c r="AD130" s="71"/>
      <c r="AE130" s="71"/>
      <c r="AF130" s="71"/>
      <c r="AG130" s="71"/>
      <c r="AH130" s="71"/>
      <c r="AI130" s="71"/>
      <c r="AJ130" s="71"/>
      <c r="AK130" s="71"/>
      <c r="AL130" s="71"/>
      <c r="AM130" s="71"/>
      <c r="AN130" s="71"/>
      <c r="AO130" s="72"/>
    </row>
    <row r="131" spans="2:41" outlineLevel="1">
      <c r="B131" s="33" t="str">
        <f>B130&amp;"."&amp;1</f>
        <v>2.8.1.1</v>
      </c>
      <c r="C131" s="47" t="str">
        <f>D131&amp;" | km "&amp;E131&amp;" - "&amp;F131</f>
        <v>MG-329 | km 100,5 - 105</v>
      </c>
      <c r="D131" s="35" t="s" cm="1">
        <v>23</v>
      </c>
      <c r="E131" s="36">
        <v>100.5</v>
      </c>
      <c r="F131" s="36">
        <v>105</v>
      </c>
      <c r="G131" s="37" t="s">
        <v>9</v>
      </c>
      <c r="H131" s="37">
        <f t="array" ref="H131:H168">TRANSPOSE([9]Acesso_Tipo_1!$W$39:$BH$39)</f>
        <v>0</v>
      </c>
      <c r="I131" s="55">
        <f>IFERROR(J131/H131,0)</f>
        <v>0</v>
      </c>
      <c r="J131" s="78">
        <f t="array" ref="J131:J168">TRANSPOSE([9]Acesso_Tipo_1!$W$40:$BH$40)</f>
        <v>0</v>
      </c>
      <c r="K131" s="39">
        <f t="array" ref="K131:K168">TRANSPOSE([9]Acesso_Tipo_1!$W$43:$BH$43)</f>
        <v>4</v>
      </c>
      <c r="L131" s="69">
        <f t="shared" ref="L131:AA174" si="54">IF($K131=L$4,$J131,0)</f>
        <v>0</v>
      </c>
      <c r="M131" s="69">
        <f t="shared" si="54"/>
        <v>0</v>
      </c>
      <c r="N131" s="69">
        <f t="shared" si="54"/>
        <v>0</v>
      </c>
      <c r="O131" s="69">
        <f t="shared" si="54"/>
        <v>0</v>
      </c>
      <c r="P131" s="69">
        <f t="shared" si="54"/>
        <v>0</v>
      </c>
      <c r="Q131" s="69">
        <f t="shared" si="54"/>
        <v>0</v>
      </c>
      <c r="R131" s="69">
        <f t="shared" si="54"/>
        <v>0</v>
      </c>
      <c r="S131" s="69">
        <f t="shared" si="54"/>
        <v>0</v>
      </c>
      <c r="T131" s="69">
        <f t="shared" si="54"/>
        <v>0</v>
      </c>
      <c r="U131" s="69">
        <f t="shared" si="54"/>
        <v>0</v>
      </c>
      <c r="V131" s="69">
        <f t="shared" si="54"/>
        <v>0</v>
      </c>
      <c r="W131" s="69">
        <f t="shared" si="54"/>
        <v>0</v>
      </c>
      <c r="X131" s="69">
        <f t="shared" si="54"/>
        <v>0</v>
      </c>
      <c r="Y131" s="69">
        <f t="shared" si="54"/>
        <v>0</v>
      </c>
      <c r="Z131" s="69">
        <f t="shared" si="54"/>
        <v>0</v>
      </c>
      <c r="AA131" s="69">
        <f t="shared" si="54"/>
        <v>0</v>
      </c>
      <c r="AB131" s="69">
        <f t="shared" ref="AB131:AO174" si="55">IF($K131=AB$4,$J131,0)</f>
        <v>0</v>
      </c>
      <c r="AC131" s="69">
        <f t="shared" si="55"/>
        <v>0</v>
      </c>
      <c r="AD131" s="69">
        <f t="shared" si="55"/>
        <v>0</v>
      </c>
      <c r="AE131" s="69">
        <f t="shared" si="55"/>
        <v>0</v>
      </c>
      <c r="AF131" s="69">
        <f t="shared" si="55"/>
        <v>0</v>
      </c>
      <c r="AG131" s="69">
        <f t="shared" si="55"/>
        <v>0</v>
      </c>
      <c r="AH131" s="69">
        <f t="shared" si="55"/>
        <v>0</v>
      </c>
      <c r="AI131" s="69">
        <f t="shared" si="55"/>
        <v>0</v>
      </c>
      <c r="AJ131" s="69">
        <f t="shared" si="55"/>
        <v>0</v>
      </c>
      <c r="AK131" s="69">
        <f t="shared" si="55"/>
        <v>0</v>
      </c>
      <c r="AL131" s="69">
        <f t="shared" si="55"/>
        <v>0</v>
      </c>
      <c r="AM131" s="69">
        <f t="shared" si="55"/>
        <v>0</v>
      </c>
      <c r="AN131" s="69">
        <f t="shared" si="55"/>
        <v>0</v>
      </c>
      <c r="AO131" s="70">
        <f t="shared" si="55"/>
        <v>0</v>
      </c>
    </row>
    <row r="132" spans="2:41" outlineLevel="1">
      <c r="B132" s="33" t="str">
        <f>B130&amp;"."&amp;2</f>
        <v>2.8.1.2</v>
      </c>
      <c r="C132" s="47" t="str">
        <f t="shared" ref="C132:C195" si="56">D132&amp;" | km "&amp;E132&amp;" - "&amp;F132</f>
        <v>MG-329 | km 105 - 110</v>
      </c>
      <c r="D132" s="35" t="s">
        <v>23</v>
      </c>
      <c r="E132" s="36">
        <v>105</v>
      </c>
      <c r="F132" s="36">
        <v>110</v>
      </c>
      <c r="G132" s="37" t="s">
        <v>9</v>
      </c>
      <c r="H132" s="37">
        <v>1</v>
      </c>
      <c r="I132" s="55">
        <f t="shared" ref="I132:I195" si="57">IFERROR(J132/H132,0)</f>
        <v>92967.378461890868</v>
      </c>
      <c r="J132" s="78">
        <v>92967.378461890868</v>
      </c>
      <c r="K132" s="39">
        <v>4</v>
      </c>
      <c r="L132" s="69">
        <f t="shared" si="54"/>
        <v>0</v>
      </c>
      <c r="M132" s="69">
        <f t="shared" si="54"/>
        <v>0</v>
      </c>
      <c r="N132" s="69">
        <f t="shared" si="54"/>
        <v>0</v>
      </c>
      <c r="O132" s="69">
        <f t="shared" si="54"/>
        <v>92967.378461890868</v>
      </c>
      <c r="P132" s="69">
        <f t="shared" si="54"/>
        <v>0</v>
      </c>
      <c r="Q132" s="69">
        <f t="shared" si="54"/>
        <v>0</v>
      </c>
      <c r="R132" s="69">
        <f t="shared" si="54"/>
        <v>0</v>
      </c>
      <c r="S132" s="69">
        <f t="shared" si="54"/>
        <v>0</v>
      </c>
      <c r="T132" s="69">
        <f t="shared" si="54"/>
        <v>0</v>
      </c>
      <c r="U132" s="69">
        <f t="shared" si="54"/>
        <v>0</v>
      </c>
      <c r="V132" s="69">
        <f t="shared" si="54"/>
        <v>0</v>
      </c>
      <c r="W132" s="69">
        <f t="shared" si="54"/>
        <v>0</v>
      </c>
      <c r="X132" s="69">
        <f t="shared" si="54"/>
        <v>0</v>
      </c>
      <c r="Y132" s="69">
        <f t="shared" si="54"/>
        <v>0</v>
      </c>
      <c r="Z132" s="69">
        <f t="shared" si="54"/>
        <v>0</v>
      </c>
      <c r="AA132" s="69">
        <f t="shared" si="54"/>
        <v>0</v>
      </c>
      <c r="AB132" s="69">
        <f t="shared" si="55"/>
        <v>0</v>
      </c>
      <c r="AC132" s="69">
        <f t="shared" si="55"/>
        <v>0</v>
      </c>
      <c r="AD132" s="69">
        <f t="shared" si="55"/>
        <v>0</v>
      </c>
      <c r="AE132" s="69">
        <f t="shared" si="55"/>
        <v>0</v>
      </c>
      <c r="AF132" s="69">
        <f t="shared" si="55"/>
        <v>0</v>
      </c>
      <c r="AG132" s="69">
        <f t="shared" si="55"/>
        <v>0</v>
      </c>
      <c r="AH132" s="69">
        <f t="shared" si="55"/>
        <v>0</v>
      </c>
      <c r="AI132" s="69">
        <f t="shared" si="55"/>
        <v>0</v>
      </c>
      <c r="AJ132" s="69">
        <f t="shared" si="55"/>
        <v>0</v>
      </c>
      <c r="AK132" s="69">
        <f t="shared" si="55"/>
        <v>0</v>
      </c>
      <c r="AL132" s="69">
        <f t="shared" si="55"/>
        <v>0</v>
      </c>
      <c r="AM132" s="69">
        <f t="shared" si="55"/>
        <v>0</v>
      </c>
      <c r="AN132" s="69">
        <f t="shared" si="55"/>
        <v>0</v>
      </c>
      <c r="AO132" s="70">
        <f t="shared" si="55"/>
        <v>0</v>
      </c>
    </row>
    <row r="133" spans="2:41" outlineLevel="1">
      <c r="B133" s="33" t="str">
        <f>B130&amp;"."&amp;3</f>
        <v>2.8.1.3</v>
      </c>
      <c r="C133" s="47" t="str">
        <f t="shared" si="56"/>
        <v>MG-329 | km 110 - 115</v>
      </c>
      <c r="D133" s="35" t="s">
        <v>23</v>
      </c>
      <c r="E133" s="36">
        <v>110</v>
      </c>
      <c r="F133" s="36">
        <v>115</v>
      </c>
      <c r="G133" s="37" t="s">
        <v>9</v>
      </c>
      <c r="H133" s="37">
        <v>1</v>
      </c>
      <c r="I133" s="55">
        <f t="shared" si="57"/>
        <v>92967.378461890868</v>
      </c>
      <c r="J133" s="78">
        <v>92967.378461890868</v>
      </c>
      <c r="K133" s="39">
        <v>4</v>
      </c>
      <c r="L133" s="69">
        <f t="shared" si="54"/>
        <v>0</v>
      </c>
      <c r="M133" s="69">
        <f t="shared" si="54"/>
        <v>0</v>
      </c>
      <c r="N133" s="69">
        <f t="shared" si="54"/>
        <v>0</v>
      </c>
      <c r="O133" s="69">
        <f t="shared" si="54"/>
        <v>92967.378461890868</v>
      </c>
      <c r="P133" s="69">
        <f t="shared" si="54"/>
        <v>0</v>
      </c>
      <c r="Q133" s="69">
        <f t="shared" si="54"/>
        <v>0</v>
      </c>
      <c r="R133" s="69">
        <f t="shared" si="54"/>
        <v>0</v>
      </c>
      <c r="S133" s="69">
        <f t="shared" si="54"/>
        <v>0</v>
      </c>
      <c r="T133" s="69">
        <f t="shared" si="54"/>
        <v>0</v>
      </c>
      <c r="U133" s="69">
        <f t="shared" si="54"/>
        <v>0</v>
      </c>
      <c r="V133" s="69">
        <f t="shared" si="54"/>
        <v>0</v>
      </c>
      <c r="W133" s="69">
        <f t="shared" si="54"/>
        <v>0</v>
      </c>
      <c r="X133" s="69">
        <f t="shared" si="54"/>
        <v>0</v>
      </c>
      <c r="Y133" s="69">
        <f t="shared" si="54"/>
        <v>0</v>
      </c>
      <c r="Z133" s="69">
        <f t="shared" si="54"/>
        <v>0</v>
      </c>
      <c r="AA133" s="69">
        <f t="shared" si="54"/>
        <v>0</v>
      </c>
      <c r="AB133" s="69">
        <f t="shared" si="55"/>
        <v>0</v>
      </c>
      <c r="AC133" s="69">
        <f t="shared" si="55"/>
        <v>0</v>
      </c>
      <c r="AD133" s="69">
        <f t="shared" si="55"/>
        <v>0</v>
      </c>
      <c r="AE133" s="69">
        <f t="shared" si="55"/>
        <v>0</v>
      </c>
      <c r="AF133" s="69">
        <f t="shared" si="55"/>
        <v>0</v>
      </c>
      <c r="AG133" s="69">
        <f t="shared" si="55"/>
        <v>0</v>
      </c>
      <c r="AH133" s="69">
        <f t="shared" si="55"/>
        <v>0</v>
      </c>
      <c r="AI133" s="69">
        <f t="shared" si="55"/>
        <v>0</v>
      </c>
      <c r="AJ133" s="69">
        <f t="shared" si="55"/>
        <v>0</v>
      </c>
      <c r="AK133" s="69">
        <f t="shared" si="55"/>
        <v>0</v>
      </c>
      <c r="AL133" s="69">
        <f t="shared" si="55"/>
        <v>0</v>
      </c>
      <c r="AM133" s="69">
        <f t="shared" si="55"/>
        <v>0</v>
      </c>
      <c r="AN133" s="69">
        <f t="shared" si="55"/>
        <v>0</v>
      </c>
      <c r="AO133" s="70">
        <f t="shared" si="55"/>
        <v>0</v>
      </c>
    </row>
    <row r="134" spans="2:41" outlineLevel="1">
      <c r="B134" s="33" t="str">
        <f>B130&amp;"."&amp;4</f>
        <v>2.8.1.4</v>
      </c>
      <c r="C134" s="47" t="str">
        <f t="shared" si="56"/>
        <v>MG-329 | km 115 - 120</v>
      </c>
      <c r="D134" s="35" t="s">
        <v>23</v>
      </c>
      <c r="E134" s="36">
        <v>115</v>
      </c>
      <c r="F134" s="36">
        <v>120</v>
      </c>
      <c r="G134" s="37" t="s">
        <v>9</v>
      </c>
      <c r="H134" s="37">
        <v>2</v>
      </c>
      <c r="I134" s="55">
        <f t="shared" si="57"/>
        <v>92967.378461890868</v>
      </c>
      <c r="J134" s="78">
        <v>185934.75692378174</v>
      </c>
      <c r="K134" s="39">
        <v>4</v>
      </c>
      <c r="L134" s="69">
        <f t="shared" si="54"/>
        <v>0</v>
      </c>
      <c r="M134" s="69">
        <f t="shared" si="54"/>
        <v>0</v>
      </c>
      <c r="N134" s="69">
        <f t="shared" si="54"/>
        <v>0</v>
      </c>
      <c r="O134" s="69">
        <f t="shared" si="54"/>
        <v>185934.75692378174</v>
      </c>
      <c r="P134" s="69">
        <f t="shared" si="54"/>
        <v>0</v>
      </c>
      <c r="Q134" s="69">
        <f t="shared" si="54"/>
        <v>0</v>
      </c>
      <c r="R134" s="69">
        <f t="shared" si="54"/>
        <v>0</v>
      </c>
      <c r="S134" s="69">
        <f t="shared" si="54"/>
        <v>0</v>
      </c>
      <c r="T134" s="69">
        <f t="shared" si="54"/>
        <v>0</v>
      </c>
      <c r="U134" s="69">
        <f t="shared" si="54"/>
        <v>0</v>
      </c>
      <c r="V134" s="69">
        <f t="shared" si="54"/>
        <v>0</v>
      </c>
      <c r="W134" s="69">
        <f t="shared" si="54"/>
        <v>0</v>
      </c>
      <c r="X134" s="69">
        <f t="shared" si="54"/>
        <v>0</v>
      </c>
      <c r="Y134" s="69">
        <f t="shared" si="54"/>
        <v>0</v>
      </c>
      <c r="Z134" s="69">
        <f t="shared" si="54"/>
        <v>0</v>
      </c>
      <c r="AA134" s="69">
        <f t="shared" si="54"/>
        <v>0</v>
      </c>
      <c r="AB134" s="69">
        <f t="shared" si="55"/>
        <v>0</v>
      </c>
      <c r="AC134" s="69">
        <f t="shared" si="55"/>
        <v>0</v>
      </c>
      <c r="AD134" s="69">
        <f t="shared" si="55"/>
        <v>0</v>
      </c>
      <c r="AE134" s="69">
        <f t="shared" si="55"/>
        <v>0</v>
      </c>
      <c r="AF134" s="69">
        <f t="shared" si="55"/>
        <v>0</v>
      </c>
      <c r="AG134" s="69">
        <f t="shared" si="55"/>
        <v>0</v>
      </c>
      <c r="AH134" s="69">
        <f t="shared" si="55"/>
        <v>0</v>
      </c>
      <c r="AI134" s="69">
        <f t="shared" si="55"/>
        <v>0</v>
      </c>
      <c r="AJ134" s="69">
        <f t="shared" si="55"/>
        <v>0</v>
      </c>
      <c r="AK134" s="69">
        <f t="shared" si="55"/>
        <v>0</v>
      </c>
      <c r="AL134" s="69">
        <f t="shared" si="55"/>
        <v>0</v>
      </c>
      <c r="AM134" s="69">
        <f t="shared" si="55"/>
        <v>0</v>
      </c>
      <c r="AN134" s="69">
        <f t="shared" si="55"/>
        <v>0</v>
      </c>
      <c r="AO134" s="70">
        <f t="shared" si="55"/>
        <v>0</v>
      </c>
    </row>
    <row r="135" spans="2:41" outlineLevel="1">
      <c r="B135" s="33" t="str">
        <f>B130&amp;"."&amp;5</f>
        <v>2.8.1.5</v>
      </c>
      <c r="C135" s="47" t="str">
        <f t="shared" si="56"/>
        <v>MG-329 | km 120 - 125</v>
      </c>
      <c r="D135" s="35" t="s">
        <v>23</v>
      </c>
      <c r="E135" s="36">
        <v>120</v>
      </c>
      <c r="F135" s="36">
        <v>125</v>
      </c>
      <c r="G135" s="37" t="s">
        <v>9</v>
      </c>
      <c r="H135" s="37">
        <v>3</v>
      </c>
      <c r="I135" s="55">
        <f t="shared" si="57"/>
        <v>92967.378461890854</v>
      </c>
      <c r="J135" s="78">
        <v>278902.13538567256</v>
      </c>
      <c r="K135" s="39">
        <v>4</v>
      </c>
      <c r="L135" s="69">
        <f t="shared" si="54"/>
        <v>0</v>
      </c>
      <c r="M135" s="69">
        <f t="shared" si="54"/>
        <v>0</v>
      </c>
      <c r="N135" s="69">
        <f t="shared" si="54"/>
        <v>0</v>
      </c>
      <c r="O135" s="69">
        <f t="shared" si="54"/>
        <v>278902.13538567256</v>
      </c>
      <c r="P135" s="69">
        <f t="shared" si="54"/>
        <v>0</v>
      </c>
      <c r="Q135" s="69">
        <f t="shared" si="54"/>
        <v>0</v>
      </c>
      <c r="R135" s="69">
        <f t="shared" si="54"/>
        <v>0</v>
      </c>
      <c r="S135" s="69">
        <f t="shared" si="54"/>
        <v>0</v>
      </c>
      <c r="T135" s="69">
        <f t="shared" si="54"/>
        <v>0</v>
      </c>
      <c r="U135" s="69">
        <f t="shared" si="54"/>
        <v>0</v>
      </c>
      <c r="V135" s="69">
        <f t="shared" si="54"/>
        <v>0</v>
      </c>
      <c r="W135" s="69">
        <f t="shared" si="54"/>
        <v>0</v>
      </c>
      <c r="X135" s="69">
        <f t="shared" si="54"/>
        <v>0</v>
      </c>
      <c r="Y135" s="69">
        <f t="shared" si="54"/>
        <v>0</v>
      </c>
      <c r="Z135" s="69">
        <f t="shared" si="54"/>
        <v>0</v>
      </c>
      <c r="AA135" s="69">
        <f t="shared" si="54"/>
        <v>0</v>
      </c>
      <c r="AB135" s="69">
        <f t="shared" si="55"/>
        <v>0</v>
      </c>
      <c r="AC135" s="69">
        <f t="shared" si="55"/>
        <v>0</v>
      </c>
      <c r="AD135" s="69">
        <f t="shared" si="55"/>
        <v>0</v>
      </c>
      <c r="AE135" s="69">
        <f t="shared" si="55"/>
        <v>0</v>
      </c>
      <c r="AF135" s="69">
        <f t="shared" si="55"/>
        <v>0</v>
      </c>
      <c r="AG135" s="69">
        <f t="shared" si="55"/>
        <v>0</v>
      </c>
      <c r="AH135" s="69">
        <f t="shared" si="55"/>
        <v>0</v>
      </c>
      <c r="AI135" s="69">
        <f t="shared" si="55"/>
        <v>0</v>
      </c>
      <c r="AJ135" s="69">
        <f t="shared" si="55"/>
        <v>0</v>
      </c>
      <c r="AK135" s="69">
        <f t="shared" si="55"/>
        <v>0</v>
      </c>
      <c r="AL135" s="69">
        <f t="shared" si="55"/>
        <v>0</v>
      </c>
      <c r="AM135" s="69">
        <f t="shared" si="55"/>
        <v>0</v>
      </c>
      <c r="AN135" s="69">
        <f t="shared" si="55"/>
        <v>0</v>
      </c>
      <c r="AO135" s="70">
        <f t="shared" si="55"/>
        <v>0</v>
      </c>
    </row>
    <row r="136" spans="2:41" outlineLevel="1">
      <c r="B136" s="33" t="str">
        <f>B130&amp;"."&amp;6</f>
        <v>2.8.1.6</v>
      </c>
      <c r="C136" s="47" t="str">
        <f t="shared" si="56"/>
        <v>MG-329 | km 125 - 130</v>
      </c>
      <c r="D136" s="35" t="s">
        <v>23</v>
      </c>
      <c r="E136" s="36">
        <v>125</v>
      </c>
      <c r="F136" s="36">
        <v>130</v>
      </c>
      <c r="G136" s="37" t="s">
        <v>9</v>
      </c>
      <c r="H136" s="37">
        <v>4</v>
      </c>
      <c r="I136" s="55">
        <f t="shared" si="57"/>
        <v>92967.378461890868</v>
      </c>
      <c r="J136" s="78">
        <v>371869.51384756347</v>
      </c>
      <c r="K136" s="39">
        <v>4</v>
      </c>
      <c r="L136" s="69">
        <f t="shared" si="54"/>
        <v>0</v>
      </c>
      <c r="M136" s="69">
        <f t="shared" si="54"/>
        <v>0</v>
      </c>
      <c r="N136" s="69">
        <f t="shared" si="54"/>
        <v>0</v>
      </c>
      <c r="O136" s="69">
        <f t="shared" si="54"/>
        <v>371869.51384756347</v>
      </c>
      <c r="P136" s="69">
        <f t="shared" si="54"/>
        <v>0</v>
      </c>
      <c r="Q136" s="69">
        <f t="shared" si="54"/>
        <v>0</v>
      </c>
      <c r="R136" s="69">
        <f t="shared" si="54"/>
        <v>0</v>
      </c>
      <c r="S136" s="69">
        <f t="shared" si="54"/>
        <v>0</v>
      </c>
      <c r="T136" s="69">
        <f t="shared" si="54"/>
        <v>0</v>
      </c>
      <c r="U136" s="69">
        <f t="shared" si="54"/>
        <v>0</v>
      </c>
      <c r="V136" s="69">
        <f t="shared" si="54"/>
        <v>0</v>
      </c>
      <c r="W136" s="69">
        <f t="shared" si="54"/>
        <v>0</v>
      </c>
      <c r="X136" s="69">
        <f t="shared" si="54"/>
        <v>0</v>
      </c>
      <c r="Y136" s="69">
        <f t="shared" si="54"/>
        <v>0</v>
      </c>
      <c r="Z136" s="69">
        <f t="shared" si="54"/>
        <v>0</v>
      </c>
      <c r="AA136" s="69">
        <f t="shared" si="54"/>
        <v>0</v>
      </c>
      <c r="AB136" s="69">
        <f t="shared" si="55"/>
        <v>0</v>
      </c>
      <c r="AC136" s="69">
        <f t="shared" si="55"/>
        <v>0</v>
      </c>
      <c r="AD136" s="69">
        <f t="shared" si="55"/>
        <v>0</v>
      </c>
      <c r="AE136" s="69">
        <f t="shared" si="55"/>
        <v>0</v>
      </c>
      <c r="AF136" s="69">
        <f t="shared" si="55"/>
        <v>0</v>
      </c>
      <c r="AG136" s="69">
        <f t="shared" si="55"/>
        <v>0</v>
      </c>
      <c r="AH136" s="69">
        <f t="shared" si="55"/>
        <v>0</v>
      </c>
      <c r="AI136" s="69">
        <f t="shared" si="55"/>
        <v>0</v>
      </c>
      <c r="AJ136" s="69">
        <f t="shared" si="55"/>
        <v>0</v>
      </c>
      <c r="AK136" s="69">
        <f t="shared" si="55"/>
        <v>0</v>
      </c>
      <c r="AL136" s="69">
        <f t="shared" si="55"/>
        <v>0</v>
      </c>
      <c r="AM136" s="69">
        <f t="shared" si="55"/>
        <v>0</v>
      </c>
      <c r="AN136" s="69">
        <f t="shared" si="55"/>
        <v>0</v>
      </c>
      <c r="AO136" s="70">
        <f t="shared" si="55"/>
        <v>0</v>
      </c>
    </row>
    <row r="137" spans="2:41" outlineLevel="1">
      <c r="B137" s="33" t="str">
        <f>B130&amp;"."&amp;7</f>
        <v>2.8.1.7</v>
      </c>
      <c r="C137" s="47" t="str">
        <f t="shared" si="56"/>
        <v>MG-329 | km 130 - 134,5</v>
      </c>
      <c r="D137" s="35" t="s">
        <v>23</v>
      </c>
      <c r="E137" s="36">
        <v>130</v>
      </c>
      <c r="F137" s="36">
        <v>134.5</v>
      </c>
      <c r="G137" s="37" t="s">
        <v>9</v>
      </c>
      <c r="H137" s="37">
        <v>0</v>
      </c>
      <c r="I137" s="55">
        <f t="shared" si="57"/>
        <v>0</v>
      </c>
      <c r="J137" s="78">
        <v>0</v>
      </c>
      <c r="K137" s="39">
        <v>4</v>
      </c>
      <c r="L137" s="69">
        <f t="shared" si="54"/>
        <v>0</v>
      </c>
      <c r="M137" s="69">
        <f t="shared" si="54"/>
        <v>0</v>
      </c>
      <c r="N137" s="69">
        <f t="shared" si="54"/>
        <v>0</v>
      </c>
      <c r="O137" s="69">
        <f t="shared" si="54"/>
        <v>0</v>
      </c>
      <c r="P137" s="69">
        <f t="shared" si="54"/>
        <v>0</v>
      </c>
      <c r="Q137" s="69">
        <f t="shared" si="54"/>
        <v>0</v>
      </c>
      <c r="R137" s="69">
        <f t="shared" si="54"/>
        <v>0</v>
      </c>
      <c r="S137" s="69">
        <f t="shared" si="54"/>
        <v>0</v>
      </c>
      <c r="T137" s="69">
        <f t="shared" si="54"/>
        <v>0</v>
      </c>
      <c r="U137" s="69">
        <f t="shared" si="54"/>
        <v>0</v>
      </c>
      <c r="V137" s="69">
        <f t="shared" si="54"/>
        <v>0</v>
      </c>
      <c r="W137" s="69">
        <f t="shared" si="54"/>
        <v>0</v>
      </c>
      <c r="X137" s="69">
        <f t="shared" si="54"/>
        <v>0</v>
      </c>
      <c r="Y137" s="69">
        <f t="shared" si="54"/>
        <v>0</v>
      </c>
      <c r="Z137" s="69">
        <f t="shared" si="54"/>
        <v>0</v>
      </c>
      <c r="AA137" s="69">
        <f t="shared" si="54"/>
        <v>0</v>
      </c>
      <c r="AB137" s="69">
        <f t="shared" si="55"/>
        <v>0</v>
      </c>
      <c r="AC137" s="69">
        <f t="shared" si="55"/>
        <v>0</v>
      </c>
      <c r="AD137" s="69">
        <f t="shared" si="55"/>
        <v>0</v>
      </c>
      <c r="AE137" s="69">
        <f t="shared" si="55"/>
        <v>0</v>
      </c>
      <c r="AF137" s="69">
        <f t="shared" si="55"/>
        <v>0</v>
      </c>
      <c r="AG137" s="69">
        <f t="shared" si="55"/>
        <v>0</v>
      </c>
      <c r="AH137" s="69">
        <f t="shared" si="55"/>
        <v>0</v>
      </c>
      <c r="AI137" s="69">
        <f t="shared" si="55"/>
        <v>0</v>
      </c>
      <c r="AJ137" s="69">
        <f t="shared" si="55"/>
        <v>0</v>
      </c>
      <c r="AK137" s="69">
        <f t="shared" si="55"/>
        <v>0</v>
      </c>
      <c r="AL137" s="69">
        <f t="shared" si="55"/>
        <v>0</v>
      </c>
      <c r="AM137" s="69">
        <f t="shared" si="55"/>
        <v>0</v>
      </c>
      <c r="AN137" s="69">
        <f t="shared" si="55"/>
        <v>0</v>
      </c>
      <c r="AO137" s="70">
        <f t="shared" si="55"/>
        <v>0</v>
      </c>
    </row>
    <row r="138" spans="2:41" outlineLevel="1">
      <c r="B138" s="33" t="str">
        <f>B130&amp;"."&amp;8</f>
        <v>2.8.1.8</v>
      </c>
      <c r="C138" s="47" t="str">
        <f t="shared" si="56"/>
        <v>BR-356 | km 27,8 - 32</v>
      </c>
      <c r="D138" s="35" t="s">
        <v>18</v>
      </c>
      <c r="E138" s="36">
        <v>27.8</v>
      </c>
      <c r="F138" s="36">
        <v>32</v>
      </c>
      <c r="G138" s="37" t="s">
        <v>9</v>
      </c>
      <c r="H138" s="37">
        <v>0</v>
      </c>
      <c r="I138" s="55">
        <f t="shared" si="57"/>
        <v>0</v>
      </c>
      <c r="J138" s="78">
        <v>0</v>
      </c>
      <c r="K138" s="39">
        <v>3</v>
      </c>
      <c r="L138" s="69">
        <f t="shared" si="54"/>
        <v>0</v>
      </c>
      <c r="M138" s="69">
        <f t="shared" si="54"/>
        <v>0</v>
      </c>
      <c r="N138" s="69">
        <f t="shared" si="54"/>
        <v>0</v>
      </c>
      <c r="O138" s="69">
        <f t="shared" si="54"/>
        <v>0</v>
      </c>
      <c r="P138" s="69">
        <f t="shared" si="54"/>
        <v>0</v>
      </c>
      <c r="Q138" s="69">
        <f t="shared" si="54"/>
        <v>0</v>
      </c>
      <c r="R138" s="69">
        <f t="shared" si="54"/>
        <v>0</v>
      </c>
      <c r="S138" s="69">
        <f t="shared" si="54"/>
        <v>0</v>
      </c>
      <c r="T138" s="69">
        <f t="shared" si="54"/>
        <v>0</v>
      </c>
      <c r="U138" s="69">
        <f t="shared" si="54"/>
        <v>0</v>
      </c>
      <c r="V138" s="69">
        <f t="shared" si="54"/>
        <v>0</v>
      </c>
      <c r="W138" s="69">
        <f t="shared" si="54"/>
        <v>0</v>
      </c>
      <c r="X138" s="69">
        <f t="shared" si="54"/>
        <v>0</v>
      </c>
      <c r="Y138" s="69">
        <f t="shared" si="54"/>
        <v>0</v>
      </c>
      <c r="Z138" s="69">
        <f t="shared" si="54"/>
        <v>0</v>
      </c>
      <c r="AA138" s="69">
        <f t="shared" si="54"/>
        <v>0</v>
      </c>
      <c r="AB138" s="69">
        <f t="shared" si="55"/>
        <v>0</v>
      </c>
      <c r="AC138" s="69">
        <f t="shared" si="55"/>
        <v>0</v>
      </c>
      <c r="AD138" s="69">
        <f t="shared" si="55"/>
        <v>0</v>
      </c>
      <c r="AE138" s="69">
        <f t="shared" si="55"/>
        <v>0</v>
      </c>
      <c r="AF138" s="69">
        <f t="shared" si="55"/>
        <v>0</v>
      </c>
      <c r="AG138" s="69">
        <f t="shared" si="55"/>
        <v>0</v>
      </c>
      <c r="AH138" s="69">
        <f t="shared" si="55"/>
        <v>0</v>
      </c>
      <c r="AI138" s="69">
        <f t="shared" si="55"/>
        <v>0</v>
      </c>
      <c r="AJ138" s="69">
        <f t="shared" si="55"/>
        <v>0</v>
      </c>
      <c r="AK138" s="69">
        <f t="shared" si="55"/>
        <v>0</v>
      </c>
      <c r="AL138" s="69">
        <f t="shared" si="55"/>
        <v>0</v>
      </c>
      <c r="AM138" s="69">
        <f t="shared" si="55"/>
        <v>0</v>
      </c>
      <c r="AN138" s="69">
        <f t="shared" si="55"/>
        <v>0</v>
      </c>
      <c r="AO138" s="70">
        <f t="shared" si="55"/>
        <v>0</v>
      </c>
    </row>
    <row r="139" spans="2:41" outlineLevel="1">
      <c r="B139" s="33" t="str">
        <f>B130&amp;"."&amp;9</f>
        <v>2.8.1.9</v>
      </c>
      <c r="C139" s="47" t="str">
        <f t="shared" si="56"/>
        <v>BR-356 | km 32 - 37</v>
      </c>
      <c r="D139" s="35" t="s">
        <v>18</v>
      </c>
      <c r="E139" s="36">
        <v>32</v>
      </c>
      <c r="F139" s="36">
        <v>37</v>
      </c>
      <c r="G139" s="37" t="s">
        <v>9</v>
      </c>
      <c r="H139" s="37">
        <v>3</v>
      </c>
      <c r="I139" s="55">
        <f t="shared" si="57"/>
        <v>101287.84704030905</v>
      </c>
      <c r="J139" s="78">
        <v>303863.54112092714</v>
      </c>
      <c r="K139" s="39">
        <v>3</v>
      </c>
      <c r="L139" s="69">
        <f t="shared" si="54"/>
        <v>0</v>
      </c>
      <c r="M139" s="69">
        <f t="shared" si="54"/>
        <v>0</v>
      </c>
      <c r="N139" s="69">
        <f t="shared" si="54"/>
        <v>303863.54112092714</v>
      </c>
      <c r="O139" s="69">
        <f t="shared" si="54"/>
        <v>0</v>
      </c>
      <c r="P139" s="69">
        <f t="shared" si="54"/>
        <v>0</v>
      </c>
      <c r="Q139" s="69">
        <f t="shared" si="54"/>
        <v>0</v>
      </c>
      <c r="R139" s="69">
        <f t="shared" si="54"/>
        <v>0</v>
      </c>
      <c r="S139" s="69">
        <f t="shared" si="54"/>
        <v>0</v>
      </c>
      <c r="T139" s="69">
        <f t="shared" si="54"/>
        <v>0</v>
      </c>
      <c r="U139" s="69">
        <f t="shared" si="54"/>
        <v>0</v>
      </c>
      <c r="V139" s="69">
        <f t="shared" si="54"/>
        <v>0</v>
      </c>
      <c r="W139" s="69">
        <f t="shared" si="54"/>
        <v>0</v>
      </c>
      <c r="X139" s="69">
        <f t="shared" si="54"/>
        <v>0</v>
      </c>
      <c r="Y139" s="69">
        <f t="shared" si="54"/>
        <v>0</v>
      </c>
      <c r="Z139" s="69">
        <f t="shared" si="54"/>
        <v>0</v>
      </c>
      <c r="AA139" s="69">
        <f t="shared" si="54"/>
        <v>0</v>
      </c>
      <c r="AB139" s="69">
        <f t="shared" si="55"/>
        <v>0</v>
      </c>
      <c r="AC139" s="69">
        <f t="shared" si="55"/>
        <v>0</v>
      </c>
      <c r="AD139" s="69">
        <f t="shared" si="55"/>
        <v>0</v>
      </c>
      <c r="AE139" s="69">
        <f t="shared" si="55"/>
        <v>0</v>
      </c>
      <c r="AF139" s="69">
        <f t="shared" si="55"/>
        <v>0</v>
      </c>
      <c r="AG139" s="69">
        <f t="shared" si="55"/>
        <v>0</v>
      </c>
      <c r="AH139" s="69">
        <f t="shared" si="55"/>
        <v>0</v>
      </c>
      <c r="AI139" s="69">
        <f t="shared" si="55"/>
        <v>0</v>
      </c>
      <c r="AJ139" s="69">
        <f t="shared" si="55"/>
        <v>0</v>
      </c>
      <c r="AK139" s="69">
        <f t="shared" si="55"/>
        <v>0</v>
      </c>
      <c r="AL139" s="69">
        <f t="shared" si="55"/>
        <v>0</v>
      </c>
      <c r="AM139" s="69">
        <f t="shared" si="55"/>
        <v>0</v>
      </c>
      <c r="AN139" s="69">
        <f t="shared" si="55"/>
        <v>0</v>
      </c>
      <c r="AO139" s="70">
        <f t="shared" si="55"/>
        <v>0</v>
      </c>
    </row>
    <row r="140" spans="2:41" outlineLevel="1">
      <c r="B140" s="33" t="s">
        <v>129</v>
      </c>
      <c r="C140" s="47" t="str">
        <f t="shared" si="56"/>
        <v>BR-356 | km 37 - 42</v>
      </c>
      <c r="D140" s="35" t="s">
        <v>18</v>
      </c>
      <c r="E140" s="36">
        <v>37</v>
      </c>
      <c r="F140" s="36">
        <v>42</v>
      </c>
      <c r="G140" s="37" t="s">
        <v>9</v>
      </c>
      <c r="H140" s="37">
        <v>1</v>
      </c>
      <c r="I140" s="55">
        <f t="shared" si="57"/>
        <v>101287.84704030903</v>
      </c>
      <c r="J140" s="78">
        <v>101287.84704030903</v>
      </c>
      <c r="K140" s="39">
        <v>3</v>
      </c>
      <c r="L140" s="69">
        <f t="shared" si="54"/>
        <v>0</v>
      </c>
      <c r="M140" s="69">
        <f t="shared" si="54"/>
        <v>0</v>
      </c>
      <c r="N140" s="69">
        <f t="shared" si="54"/>
        <v>101287.84704030903</v>
      </c>
      <c r="O140" s="69">
        <f t="shared" si="54"/>
        <v>0</v>
      </c>
      <c r="P140" s="69">
        <f t="shared" si="54"/>
        <v>0</v>
      </c>
      <c r="Q140" s="69">
        <f t="shared" si="54"/>
        <v>0</v>
      </c>
      <c r="R140" s="69">
        <f t="shared" si="54"/>
        <v>0</v>
      </c>
      <c r="S140" s="69">
        <f t="shared" si="54"/>
        <v>0</v>
      </c>
      <c r="T140" s="69">
        <f t="shared" si="54"/>
        <v>0</v>
      </c>
      <c r="U140" s="69">
        <f t="shared" si="54"/>
        <v>0</v>
      </c>
      <c r="V140" s="69">
        <f t="shared" si="54"/>
        <v>0</v>
      </c>
      <c r="W140" s="69">
        <f t="shared" si="54"/>
        <v>0</v>
      </c>
      <c r="X140" s="69">
        <f t="shared" si="54"/>
        <v>0</v>
      </c>
      <c r="Y140" s="69">
        <f t="shared" si="54"/>
        <v>0</v>
      </c>
      <c r="Z140" s="69">
        <f t="shared" si="54"/>
        <v>0</v>
      </c>
      <c r="AA140" s="69">
        <f t="shared" si="54"/>
        <v>0</v>
      </c>
      <c r="AB140" s="69">
        <f t="shared" si="55"/>
        <v>0</v>
      </c>
      <c r="AC140" s="69">
        <f t="shared" si="55"/>
        <v>0</v>
      </c>
      <c r="AD140" s="69">
        <f t="shared" si="55"/>
        <v>0</v>
      </c>
      <c r="AE140" s="69">
        <f t="shared" si="55"/>
        <v>0</v>
      </c>
      <c r="AF140" s="69">
        <f t="shared" si="55"/>
        <v>0</v>
      </c>
      <c r="AG140" s="69">
        <f t="shared" si="55"/>
        <v>0</v>
      </c>
      <c r="AH140" s="69">
        <f t="shared" si="55"/>
        <v>0</v>
      </c>
      <c r="AI140" s="69">
        <f t="shared" si="55"/>
        <v>0</v>
      </c>
      <c r="AJ140" s="69">
        <f t="shared" si="55"/>
        <v>0</v>
      </c>
      <c r="AK140" s="69">
        <f t="shared" si="55"/>
        <v>0</v>
      </c>
      <c r="AL140" s="69">
        <f t="shared" si="55"/>
        <v>0</v>
      </c>
      <c r="AM140" s="69">
        <f t="shared" si="55"/>
        <v>0</v>
      </c>
      <c r="AN140" s="69">
        <f t="shared" si="55"/>
        <v>0</v>
      </c>
      <c r="AO140" s="70">
        <f t="shared" si="55"/>
        <v>0</v>
      </c>
    </row>
    <row r="141" spans="2:41" outlineLevel="1">
      <c r="B141" s="33" t="s">
        <v>130</v>
      </c>
      <c r="C141" s="47" t="str">
        <f t="shared" si="56"/>
        <v>BR-356 | km 42 - 47</v>
      </c>
      <c r="D141" s="35" t="s">
        <v>18</v>
      </c>
      <c r="E141" s="36">
        <v>42</v>
      </c>
      <c r="F141" s="36">
        <v>47</v>
      </c>
      <c r="G141" s="37" t="s">
        <v>9</v>
      </c>
      <c r="H141" s="37">
        <v>0</v>
      </c>
      <c r="I141" s="55">
        <f t="shared" si="57"/>
        <v>0</v>
      </c>
      <c r="J141" s="78">
        <v>0</v>
      </c>
      <c r="K141" s="39">
        <v>4</v>
      </c>
      <c r="L141" s="69">
        <f t="shared" si="54"/>
        <v>0</v>
      </c>
      <c r="M141" s="69">
        <f t="shared" si="54"/>
        <v>0</v>
      </c>
      <c r="N141" s="69">
        <f t="shared" si="54"/>
        <v>0</v>
      </c>
      <c r="O141" s="69">
        <f t="shared" si="54"/>
        <v>0</v>
      </c>
      <c r="P141" s="69">
        <f t="shared" si="54"/>
        <v>0</v>
      </c>
      <c r="Q141" s="69">
        <f t="shared" si="54"/>
        <v>0</v>
      </c>
      <c r="R141" s="69">
        <f t="shared" si="54"/>
        <v>0</v>
      </c>
      <c r="S141" s="69">
        <f t="shared" si="54"/>
        <v>0</v>
      </c>
      <c r="T141" s="69">
        <f t="shared" si="54"/>
        <v>0</v>
      </c>
      <c r="U141" s="69">
        <f t="shared" si="54"/>
        <v>0</v>
      </c>
      <c r="V141" s="69">
        <f t="shared" si="54"/>
        <v>0</v>
      </c>
      <c r="W141" s="69">
        <f t="shared" si="54"/>
        <v>0</v>
      </c>
      <c r="X141" s="69">
        <f t="shared" si="54"/>
        <v>0</v>
      </c>
      <c r="Y141" s="69">
        <f t="shared" si="54"/>
        <v>0</v>
      </c>
      <c r="Z141" s="69">
        <f t="shared" si="54"/>
        <v>0</v>
      </c>
      <c r="AA141" s="69">
        <f t="shared" ref="L141:AA157" si="58">IF($K141=AA$4,$J141,0)</f>
        <v>0</v>
      </c>
      <c r="AB141" s="69">
        <f t="shared" si="55"/>
        <v>0</v>
      </c>
      <c r="AC141" s="69">
        <f t="shared" si="55"/>
        <v>0</v>
      </c>
      <c r="AD141" s="69">
        <f t="shared" si="55"/>
        <v>0</v>
      </c>
      <c r="AE141" s="69">
        <f t="shared" si="55"/>
        <v>0</v>
      </c>
      <c r="AF141" s="69">
        <f t="shared" si="55"/>
        <v>0</v>
      </c>
      <c r="AG141" s="69">
        <f t="shared" si="55"/>
        <v>0</v>
      </c>
      <c r="AH141" s="69">
        <f t="shared" si="55"/>
        <v>0</v>
      </c>
      <c r="AI141" s="69">
        <f t="shared" si="55"/>
        <v>0</v>
      </c>
      <c r="AJ141" s="69">
        <f t="shared" si="55"/>
        <v>0</v>
      </c>
      <c r="AK141" s="69">
        <f t="shared" si="55"/>
        <v>0</v>
      </c>
      <c r="AL141" s="69">
        <f t="shared" si="55"/>
        <v>0</v>
      </c>
      <c r="AM141" s="69">
        <f t="shared" si="55"/>
        <v>0</v>
      </c>
      <c r="AN141" s="69">
        <f t="shared" si="55"/>
        <v>0</v>
      </c>
      <c r="AO141" s="70">
        <f t="shared" si="55"/>
        <v>0</v>
      </c>
    </row>
    <row r="142" spans="2:41" outlineLevel="1">
      <c r="B142" s="33" t="s">
        <v>131</v>
      </c>
      <c r="C142" s="47" t="str">
        <f t="shared" si="56"/>
        <v>BR-356 | km 47 - 52</v>
      </c>
      <c r="D142" s="35" t="s">
        <v>18</v>
      </c>
      <c r="E142" s="36">
        <v>47</v>
      </c>
      <c r="F142" s="36">
        <v>52</v>
      </c>
      <c r="G142" s="37" t="s">
        <v>9</v>
      </c>
      <c r="H142" s="37">
        <v>3</v>
      </c>
      <c r="I142" s="55">
        <f t="shared" si="57"/>
        <v>101287.84704030905</v>
      </c>
      <c r="J142" s="78">
        <v>303863.54112092714</v>
      </c>
      <c r="K142" s="39">
        <v>4</v>
      </c>
      <c r="L142" s="69">
        <f t="shared" si="58"/>
        <v>0</v>
      </c>
      <c r="M142" s="69">
        <f t="shared" si="58"/>
        <v>0</v>
      </c>
      <c r="N142" s="69">
        <f t="shared" si="58"/>
        <v>0</v>
      </c>
      <c r="O142" s="69">
        <f t="shared" si="58"/>
        <v>303863.54112092714</v>
      </c>
      <c r="P142" s="69">
        <f t="shared" si="58"/>
        <v>0</v>
      </c>
      <c r="Q142" s="69">
        <f t="shared" si="58"/>
        <v>0</v>
      </c>
      <c r="R142" s="69">
        <f t="shared" si="58"/>
        <v>0</v>
      </c>
      <c r="S142" s="69">
        <f t="shared" si="58"/>
        <v>0</v>
      </c>
      <c r="T142" s="69">
        <f t="shared" si="58"/>
        <v>0</v>
      </c>
      <c r="U142" s="69">
        <f t="shared" si="58"/>
        <v>0</v>
      </c>
      <c r="V142" s="69">
        <f t="shared" si="58"/>
        <v>0</v>
      </c>
      <c r="W142" s="69">
        <f t="shared" si="58"/>
        <v>0</v>
      </c>
      <c r="X142" s="69">
        <f t="shared" si="58"/>
        <v>0</v>
      </c>
      <c r="Y142" s="69">
        <f t="shared" si="58"/>
        <v>0</v>
      </c>
      <c r="Z142" s="69">
        <f t="shared" si="58"/>
        <v>0</v>
      </c>
      <c r="AA142" s="69">
        <f t="shared" si="58"/>
        <v>0</v>
      </c>
      <c r="AB142" s="69">
        <f t="shared" si="55"/>
        <v>0</v>
      </c>
      <c r="AC142" s="69">
        <f t="shared" si="55"/>
        <v>0</v>
      </c>
      <c r="AD142" s="69">
        <f t="shared" si="55"/>
        <v>0</v>
      </c>
      <c r="AE142" s="69">
        <f t="shared" si="55"/>
        <v>0</v>
      </c>
      <c r="AF142" s="69">
        <f t="shared" si="55"/>
        <v>0</v>
      </c>
      <c r="AG142" s="69">
        <f t="shared" si="55"/>
        <v>0</v>
      </c>
      <c r="AH142" s="69">
        <f t="shared" si="55"/>
        <v>0</v>
      </c>
      <c r="AI142" s="69">
        <f t="shared" si="55"/>
        <v>0</v>
      </c>
      <c r="AJ142" s="69">
        <f t="shared" si="55"/>
        <v>0</v>
      </c>
      <c r="AK142" s="69">
        <f t="shared" si="55"/>
        <v>0</v>
      </c>
      <c r="AL142" s="69">
        <f t="shared" si="55"/>
        <v>0</v>
      </c>
      <c r="AM142" s="69">
        <f t="shared" si="55"/>
        <v>0</v>
      </c>
      <c r="AN142" s="69">
        <f t="shared" si="55"/>
        <v>0</v>
      </c>
      <c r="AO142" s="70">
        <f t="shared" si="55"/>
        <v>0</v>
      </c>
    </row>
    <row r="143" spans="2:41" outlineLevel="1">
      <c r="B143" s="33" t="s">
        <v>132</v>
      </c>
      <c r="C143" s="47" t="str">
        <f t="shared" si="56"/>
        <v>BR-356 | km 52 - 57</v>
      </c>
      <c r="D143" s="35" t="s">
        <v>18</v>
      </c>
      <c r="E143" s="36">
        <v>52</v>
      </c>
      <c r="F143" s="36">
        <v>57</v>
      </c>
      <c r="G143" s="37" t="s">
        <v>9</v>
      </c>
      <c r="H143" s="37">
        <v>6</v>
      </c>
      <c r="I143" s="55">
        <f t="shared" si="57"/>
        <v>101287.84704030905</v>
      </c>
      <c r="J143" s="78">
        <v>607727.08224185428</v>
      </c>
      <c r="K143" s="39">
        <v>4</v>
      </c>
      <c r="L143" s="69">
        <f t="shared" si="58"/>
        <v>0</v>
      </c>
      <c r="M143" s="69">
        <f t="shared" si="58"/>
        <v>0</v>
      </c>
      <c r="N143" s="69">
        <f t="shared" si="58"/>
        <v>0</v>
      </c>
      <c r="O143" s="69">
        <f t="shared" si="58"/>
        <v>607727.08224185428</v>
      </c>
      <c r="P143" s="69">
        <f t="shared" si="58"/>
        <v>0</v>
      </c>
      <c r="Q143" s="69">
        <f t="shared" si="58"/>
        <v>0</v>
      </c>
      <c r="R143" s="69">
        <f t="shared" si="58"/>
        <v>0</v>
      </c>
      <c r="S143" s="69">
        <f t="shared" si="58"/>
        <v>0</v>
      </c>
      <c r="T143" s="69">
        <f t="shared" si="58"/>
        <v>0</v>
      </c>
      <c r="U143" s="69">
        <f t="shared" si="58"/>
        <v>0</v>
      </c>
      <c r="V143" s="69">
        <f t="shared" si="58"/>
        <v>0</v>
      </c>
      <c r="W143" s="69">
        <f t="shared" si="58"/>
        <v>0</v>
      </c>
      <c r="X143" s="69">
        <f t="shared" si="58"/>
        <v>0</v>
      </c>
      <c r="Y143" s="69">
        <f t="shared" si="58"/>
        <v>0</v>
      </c>
      <c r="Z143" s="69">
        <f t="shared" si="58"/>
        <v>0</v>
      </c>
      <c r="AA143" s="69">
        <f t="shared" si="58"/>
        <v>0</v>
      </c>
      <c r="AB143" s="69">
        <f t="shared" si="55"/>
        <v>0</v>
      </c>
      <c r="AC143" s="69">
        <f t="shared" si="55"/>
        <v>0</v>
      </c>
      <c r="AD143" s="69">
        <f t="shared" si="55"/>
        <v>0</v>
      </c>
      <c r="AE143" s="69">
        <f t="shared" si="55"/>
        <v>0</v>
      </c>
      <c r="AF143" s="69">
        <f t="shared" si="55"/>
        <v>0</v>
      </c>
      <c r="AG143" s="69">
        <f t="shared" si="55"/>
        <v>0</v>
      </c>
      <c r="AH143" s="69">
        <f t="shared" si="55"/>
        <v>0</v>
      </c>
      <c r="AI143" s="69">
        <f t="shared" si="55"/>
        <v>0</v>
      </c>
      <c r="AJ143" s="69">
        <f t="shared" si="55"/>
        <v>0</v>
      </c>
      <c r="AK143" s="69">
        <f t="shared" si="55"/>
        <v>0</v>
      </c>
      <c r="AL143" s="69">
        <f t="shared" si="55"/>
        <v>0</v>
      </c>
      <c r="AM143" s="69">
        <f t="shared" si="55"/>
        <v>0</v>
      </c>
      <c r="AN143" s="69">
        <f t="shared" si="55"/>
        <v>0</v>
      </c>
      <c r="AO143" s="70">
        <f t="shared" si="55"/>
        <v>0</v>
      </c>
    </row>
    <row r="144" spans="2:41" outlineLevel="1">
      <c r="B144" s="33" t="s">
        <v>133</v>
      </c>
      <c r="C144" s="47" t="str">
        <f t="shared" si="56"/>
        <v>BR-356 | km 57 - 62</v>
      </c>
      <c r="D144" s="35" t="s">
        <v>18</v>
      </c>
      <c r="E144" s="36">
        <v>57</v>
      </c>
      <c r="F144" s="36">
        <v>62</v>
      </c>
      <c r="G144" s="37" t="s">
        <v>9</v>
      </c>
      <c r="H144" s="37">
        <v>5</v>
      </c>
      <c r="I144" s="55">
        <f t="shared" si="57"/>
        <v>101287.84704030903</v>
      </c>
      <c r="J144" s="78">
        <v>506439.23520154518</v>
      </c>
      <c r="K144" s="39">
        <v>4</v>
      </c>
      <c r="L144" s="69">
        <f t="shared" si="58"/>
        <v>0</v>
      </c>
      <c r="M144" s="69">
        <f t="shared" si="58"/>
        <v>0</v>
      </c>
      <c r="N144" s="69">
        <f t="shared" si="58"/>
        <v>0</v>
      </c>
      <c r="O144" s="69">
        <f t="shared" si="58"/>
        <v>506439.23520154518</v>
      </c>
      <c r="P144" s="69">
        <f t="shared" si="58"/>
        <v>0</v>
      </c>
      <c r="Q144" s="69">
        <f t="shared" si="58"/>
        <v>0</v>
      </c>
      <c r="R144" s="69">
        <f t="shared" si="58"/>
        <v>0</v>
      </c>
      <c r="S144" s="69">
        <f t="shared" si="58"/>
        <v>0</v>
      </c>
      <c r="T144" s="69">
        <f t="shared" si="58"/>
        <v>0</v>
      </c>
      <c r="U144" s="69">
        <f t="shared" si="58"/>
        <v>0</v>
      </c>
      <c r="V144" s="69">
        <f t="shared" si="58"/>
        <v>0</v>
      </c>
      <c r="W144" s="69">
        <f t="shared" si="58"/>
        <v>0</v>
      </c>
      <c r="X144" s="69">
        <f t="shared" si="58"/>
        <v>0</v>
      </c>
      <c r="Y144" s="69">
        <f t="shared" si="58"/>
        <v>0</v>
      </c>
      <c r="Z144" s="69">
        <f t="shared" si="58"/>
        <v>0</v>
      </c>
      <c r="AA144" s="69">
        <f t="shared" si="58"/>
        <v>0</v>
      </c>
      <c r="AB144" s="69">
        <f t="shared" si="55"/>
        <v>0</v>
      </c>
      <c r="AC144" s="69">
        <f t="shared" si="55"/>
        <v>0</v>
      </c>
      <c r="AD144" s="69">
        <f t="shared" si="55"/>
        <v>0</v>
      </c>
      <c r="AE144" s="69">
        <f t="shared" ref="AB144:AO162" si="59">IF($K144=AE$4,$J144,0)</f>
        <v>0</v>
      </c>
      <c r="AF144" s="69">
        <f t="shared" si="59"/>
        <v>0</v>
      </c>
      <c r="AG144" s="69">
        <f t="shared" si="59"/>
        <v>0</v>
      </c>
      <c r="AH144" s="69">
        <f t="shared" si="59"/>
        <v>0</v>
      </c>
      <c r="AI144" s="69">
        <f t="shared" si="59"/>
        <v>0</v>
      </c>
      <c r="AJ144" s="69">
        <f t="shared" si="59"/>
        <v>0</v>
      </c>
      <c r="AK144" s="69">
        <f t="shared" si="59"/>
        <v>0</v>
      </c>
      <c r="AL144" s="69">
        <f t="shared" si="59"/>
        <v>0</v>
      </c>
      <c r="AM144" s="69">
        <f t="shared" si="59"/>
        <v>0</v>
      </c>
      <c r="AN144" s="69">
        <f t="shared" si="59"/>
        <v>0</v>
      </c>
      <c r="AO144" s="70">
        <f t="shared" si="59"/>
        <v>0</v>
      </c>
    </row>
    <row r="145" spans="2:41" outlineLevel="1">
      <c r="B145" s="33" t="s">
        <v>134</v>
      </c>
      <c r="C145" s="47" t="str">
        <f t="shared" si="56"/>
        <v>BR-356 | km 62 - 67</v>
      </c>
      <c r="D145" s="35" t="s">
        <v>18</v>
      </c>
      <c r="E145" s="36">
        <v>62</v>
      </c>
      <c r="F145" s="36">
        <v>67</v>
      </c>
      <c r="G145" s="37" t="s">
        <v>9</v>
      </c>
      <c r="H145" s="37">
        <v>1</v>
      </c>
      <c r="I145" s="55">
        <f t="shared" si="57"/>
        <v>101287.84704030903</v>
      </c>
      <c r="J145" s="78">
        <v>101287.84704030903</v>
      </c>
      <c r="K145" s="39">
        <v>5</v>
      </c>
      <c r="L145" s="69">
        <f t="shared" si="58"/>
        <v>0</v>
      </c>
      <c r="M145" s="69">
        <f t="shared" si="58"/>
        <v>0</v>
      </c>
      <c r="N145" s="69">
        <f t="shared" si="58"/>
        <v>0</v>
      </c>
      <c r="O145" s="69">
        <f t="shared" si="58"/>
        <v>0</v>
      </c>
      <c r="P145" s="69">
        <f t="shared" si="58"/>
        <v>101287.84704030903</v>
      </c>
      <c r="Q145" s="69">
        <f t="shared" si="58"/>
        <v>0</v>
      </c>
      <c r="R145" s="69">
        <f t="shared" si="58"/>
        <v>0</v>
      </c>
      <c r="S145" s="69">
        <f t="shared" si="58"/>
        <v>0</v>
      </c>
      <c r="T145" s="69">
        <f t="shared" si="58"/>
        <v>0</v>
      </c>
      <c r="U145" s="69">
        <f t="shared" si="58"/>
        <v>0</v>
      </c>
      <c r="V145" s="69">
        <f t="shared" si="58"/>
        <v>0</v>
      </c>
      <c r="W145" s="69">
        <f t="shared" si="58"/>
        <v>0</v>
      </c>
      <c r="X145" s="69">
        <f t="shared" si="58"/>
        <v>0</v>
      </c>
      <c r="Y145" s="69">
        <f t="shared" si="58"/>
        <v>0</v>
      </c>
      <c r="Z145" s="69">
        <f t="shared" si="58"/>
        <v>0</v>
      </c>
      <c r="AA145" s="69">
        <f t="shared" si="58"/>
        <v>0</v>
      </c>
      <c r="AB145" s="69">
        <f t="shared" si="59"/>
        <v>0</v>
      </c>
      <c r="AC145" s="69">
        <f t="shared" si="59"/>
        <v>0</v>
      </c>
      <c r="AD145" s="69">
        <f t="shared" si="59"/>
        <v>0</v>
      </c>
      <c r="AE145" s="69">
        <f t="shared" si="59"/>
        <v>0</v>
      </c>
      <c r="AF145" s="69">
        <f t="shared" si="59"/>
        <v>0</v>
      </c>
      <c r="AG145" s="69">
        <f t="shared" si="59"/>
        <v>0</v>
      </c>
      <c r="AH145" s="69">
        <f t="shared" si="59"/>
        <v>0</v>
      </c>
      <c r="AI145" s="69">
        <f t="shared" si="59"/>
        <v>0</v>
      </c>
      <c r="AJ145" s="69">
        <f t="shared" si="59"/>
        <v>0</v>
      </c>
      <c r="AK145" s="69">
        <f t="shared" si="59"/>
        <v>0</v>
      </c>
      <c r="AL145" s="69">
        <f t="shared" si="59"/>
        <v>0</v>
      </c>
      <c r="AM145" s="69">
        <f t="shared" si="59"/>
        <v>0</v>
      </c>
      <c r="AN145" s="69">
        <f t="shared" si="59"/>
        <v>0</v>
      </c>
      <c r="AO145" s="70">
        <f t="shared" si="59"/>
        <v>0</v>
      </c>
    </row>
    <row r="146" spans="2:41" outlineLevel="1">
      <c r="B146" s="33" t="s">
        <v>135</v>
      </c>
      <c r="C146" s="47" t="str">
        <f t="shared" si="56"/>
        <v>BR-356 | km 67 - 72</v>
      </c>
      <c r="D146" s="35" t="s">
        <v>18</v>
      </c>
      <c r="E146" s="36">
        <v>67</v>
      </c>
      <c r="F146" s="36">
        <v>72</v>
      </c>
      <c r="G146" s="37" t="s">
        <v>9</v>
      </c>
      <c r="H146" s="37">
        <v>3</v>
      </c>
      <c r="I146" s="55">
        <f t="shared" si="57"/>
        <v>101287.84704030905</v>
      </c>
      <c r="J146" s="78">
        <v>303863.54112092714</v>
      </c>
      <c r="K146" s="39">
        <v>5</v>
      </c>
      <c r="L146" s="69">
        <f t="shared" si="58"/>
        <v>0</v>
      </c>
      <c r="M146" s="69">
        <f t="shared" si="58"/>
        <v>0</v>
      </c>
      <c r="N146" s="69">
        <f t="shared" si="58"/>
        <v>0</v>
      </c>
      <c r="O146" s="69">
        <f t="shared" si="58"/>
        <v>0</v>
      </c>
      <c r="P146" s="69">
        <f t="shared" si="58"/>
        <v>303863.54112092714</v>
      </c>
      <c r="Q146" s="69">
        <f t="shared" si="58"/>
        <v>0</v>
      </c>
      <c r="R146" s="69">
        <f t="shared" si="58"/>
        <v>0</v>
      </c>
      <c r="S146" s="69">
        <f t="shared" si="58"/>
        <v>0</v>
      </c>
      <c r="T146" s="69">
        <f t="shared" si="58"/>
        <v>0</v>
      </c>
      <c r="U146" s="69">
        <f t="shared" si="58"/>
        <v>0</v>
      </c>
      <c r="V146" s="69">
        <f t="shared" si="58"/>
        <v>0</v>
      </c>
      <c r="W146" s="69">
        <f t="shared" si="58"/>
        <v>0</v>
      </c>
      <c r="X146" s="69">
        <f t="shared" si="58"/>
        <v>0</v>
      </c>
      <c r="Y146" s="69">
        <f t="shared" si="58"/>
        <v>0</v>
      </c>
      <c r="Z146" s="69">
        <f t="shared" si="58"/>
        <v>0</v>
      </c>
      <c r="AA146" s="69">
        <f t="shared" si="58"/>
        <v>0</v>
      </c>
      <c r="AB146" s="69">
        <f t="shared" si="59"/>
        <v>0</v>
      </c>
      <c r="AC146" s="69">
        <f t="shared" si="59"/>
        <v>0</v>
      </c>
      <c r="AD146" s="69">
        <f t="shared" si="59"/>
        <v>0</v>
      </c>
      <c r="AE146" s="69">
        <f t="shared" si="59"/>
        <v>0</v>
      </c>
      <c r="AF146" s="69">
        <f t="shared" si="59"/>
        <v>0</v>
      </c>
      <c r="AG146" s="69">
        <f t="shared" si="59"/>
        <v>0</v>
      </c>
      <c r="AH146" s="69">
        <f t="shared" si="59"/>
        <v>0</v>
      </c>
      <c r="AI146" s="69">
        <f t="shared" si="59"/>
        <v>0</v>
      </c>
      <c r="AJ146" s="69">
        <f t="shared" si="59"/>
        <v>0</v>
      </c>
      <c r="AK146" s="69">
        <f t="shared" si="59"/>
        <v>0</v>
      </c>
      <c r="AL146" s="69">
        <f t="shared" si="59"/>
        <v>0</v>
      </c>
      <c r="AM146" s="69">
        <f t="shared" si="59"/>
        <v>0</v>
      </c>
      <c r="AN146" s="69">
        <f t="shared" si="59"/>
        <v>0</v>
      </c>
      <c r="AO146" s="70">
        <f t="shared" si="59"/>
        <v>0</v>
      </c>
    </row>
    <row r="147" spans="2:41" outlineLevel="1">
      <c r="B147" s="33" t="s">
        <v>136</v>
      </c>
      <c r="C147" s="47" t="str">
        <f t="shared" si="56"/>
        <v>BR-356 | km 72 - 77</v>
      </c>
      <c r="D147" s="35" t="s">
        <v>18</v>
      </c>
      <c r="E147" s="36">
        <v>72</v>
      </c>
      <c r="F147" s="36">
        <v>77</v>
      </c>
      <c r="G147" s="37" t="s">
        <v>9</v>
      </c>
      <c r="H147" s="37">
        <v>1</v>
      </c>
      <c r="I147" s="55">
        <f t="shared" si="57"/>
        <v>101287.84704030903</v>
      </c>
      <c r="J147" s="78">
        <v>101287.84704030903</v>
      </c>
      <c r="K147" s="39">
        <v>5</v>
      </c>
      <c r="L147" s="69">
        <f t="shared" si="58"/>
        <v>0</v>
      </c>
      <c r="M147" s="69">
        <f t="shared" si="58"/>
        <v>0</v>
      </c>
      <c r="N147" s="69">
        <f t="shared" si="58"/>
        <v>0</v>
      </c>
      <c r="O147" s="69">
        <f t="shared" si="58"/>
        <v>0</v>
      </c>
      <c r="P147" s="69">
        <f t="shared" si="58"/>
        <v>101287.84704030903</v>
      </c>
      <c r="Q147" s="69">
        <f t="shared" si="58"/>
        <v>0</v>
      </c>
      <c r="R147" s="69">
        <f t="shared" si="58"/>
        <v>0</v>
      </c>
      <c r="S147" s="69">
        <f t="shared" si="58"/>
        <v>0</v>
      </c>
      <c r="T147" s="69">
        <f t="shared" si="58"/>
        <v>0</v>
      </c>
      <c r="U147" s="69">
        <f t="shared" si="58"/>
        <v>0</v>
      </c>
      <c r="V147" s="69">
        <f t="shared" si="58"/>
        <v>0</v>
      </c>
      <c r="W147" s="69">
        <f t="shared" si="58"/>
        <v>0</v>
      </c>
      <c r="X147" s="69">
        <f t="shared" si="58"/>
        <v>0</v>
      </c>
      <c r="Y147" s="69">
        <f t="shared" si="58"/>
        <v>0</v>
      </c>
      <c r="Z147" s="69">
        <f t="shared" si="58"/>
        <v>0</v>
      </c>
      <c r="AA147" s="69">
        <f t="shared" si="58"/>
        <v>0</v>
      </c>
      <c r="AB147" s="69">
        <f t="shared" si="59"/>
        <v>0</v>
      </c>
      <c r="AC147" s="69">
        <f t="shared" si="59"/>
        <v>0</v>
      </c>
      <c r="AD147" s="69">
        <f t="shared" si="59"/>
        <v>0</v>
      </c>
      <c r="AE147" s="69">
        <f t="shared" si="59"/>
        <v>0</v>
      </c>
      <c r="AF147" s="69">
        <f t="shared" si="59"/>
        <v>0</v>
      </c>
      <c r="AG147" s="69">
        <f t="shared" si="59"/>
        <v>0</v>
      </c>
      <c r="AH147" s="69">
        <f t="shared" si="59"/>
        <v>0</v>
      </c>
      <c r="AI147" s="69">
        <f t="shared" si="59"/>
        <v>0</v>
      </c>
      <c r="AJ147" s="69">
        <f t="shared" si="59"/>
        <v>0</v>
      </c>
      <c r="AK147" s="69">
        <f t="shared" si="59"/>
        <v>0</v>
      </c>
      <c r="AL147" s="69">
        <f t="shared" si="59"/>
        <v>0</v>
      </c>
      <c r="AM147" s="69">
        <f t="shared" si="59"/>
        <v>0</v>
      </c>
      <c r="AN147" s="69">
        <f t="shared" si="59"/>
        <v>0</v>
      </c>
      <c r="AO147" s="70">
        <f t="shared" si="59"/>
        <v>0</v>
      </c>
    </row>
    <row r="148" spans="2:41" outlineLevel="1">
      <c r="B148" s="33" t="s">
        <v>137</v>
      </c>
      <c r="C148" s="47" t="str">
        <f t="shared" si="56"/>
        <v>BR-356 | km 77 - 82</v>
      </c>
      <c r="D148" s="35" t="s">
        <v>18</v>
      </c>
      <c r="E148" s="36">
        <v>77</v>
      </c>
      <c r="F148" s="36">
        <v>82</v>
      </c>
      <c r="G148" s="37" t="s">
        <v>9</v>
      </c>
      <c r="H148" s="37">
        <v>2</v>
      </c>
      <c r="I148" s="55">
        <f t="shared" si="57"/>
        <v>101287.84704030903</v>
      </c>
      <c r="J148" s="78">
        <v>202575.69408061806</v>
      </c>
      <c r="K148" s="39">
        <v>5</v>
      </c>
      <c r="L148" s="69">
        <f t="shared" si="58"/>
        <v>0</v>
      </c>
      <c r="M148" s="69">
        <f t="shared" si="58"/>
        <v>0</v>
      </c>
      <c r="N148" s="69">
        <f t="shared" si="58"/>
        <v>0</v>
      </c>
      <c r="O148" s="69">
        <f t="shared" si="58"/>
        <v>0</v>
      </c>
      <c r="P148" s="69">
        <f t="shared" si="58"/>
        <v>202575.69408061806</v>
      </c>
      <c r="Q148" s="69">
        <f t="shared" si="58"/>
        <v>0</v>
      </c>
      <c r="R148" s="69">
        <f t="shared" si="58"/>
        <v>0</v>
      </c>
      <c r="S148" s="69">
        <f t="shared" si="58"/>
        <v>0</v>
      </c>
      <c r="T148" s="69">
        <f t="shared" si="58"/>
        <v>0</v>
      </c>
      <c r="U148" s="69">
        <f t="shared" si="58"/>
        <v>0</v>
      </c>
      <c r="V148" s="69">
        <f t="shared" si="58"/>
        <v>0</v>
      </c>
      <c r="W148" s="69">
        <f t="shared" si="58"/>
        <v>0</v>
      </c>
      <c r="X148" s="69">
        <f t="shared" si="58"/>
        <v>0</v>
      </c>
      <c r="Y148" s="69">
        <f t="shared" si="58"/>
        <v>0</v>
      </c>
      <c r="Z148" s="69">
        <f t="shared" si="58"/>
        <v>0</v>
      </c>
      <c r="AA148" s="69">
        <f t="shared" si="58"/>
        <v>0</v>
      </c>
      <c r="AB148" s="69">
        <f t="shared" si="59"/>
        <v>0</v>
      </c>
      <c r="AC148" s="69">
        <f t="shared" si="59"/>
        <v>0</v>
      </c>
      <c r="AD148" s="69">
        <f t="shared" si="59"/>
        <v>0</v>
      </c>
      <c r="AE148" s="69">
        <f t="shared" si="59"/>
        <v>0</v>
      </c>
      <c r="AF148" s="69">
        <f t="shared" si="59"/>
        <v>0</v>
      </c>
      <c r="AG148" s="69">
        <f t="shared" si="59"/>
        <v>0</v>
      </c>
      <c r="AH148" s="69">
        <f t="shared" si="59"/>
        <v>0</v>
      </c>
      <c r="AI148" s="69">
        <f t="shared" si="59"/>
        <v>0</v>
      </c>
      <c r="AJ148" s="69">
        <f t="shared" si="59"/>
        <v>0</v>
      </c>
      <c r="AK148" s="69">
        <f t="shared" si="59"/>
        <v>0</v>
      </c>
      <c r="AL148" s="69">
        <f t="shared" si="59"/>
        <v>0</v>
      </c>
      <c r="AM148" s="69">
        <f t="shared" si="59"/>
        <v>0</v>
      </c>
      <c r="AN148" s="69">
        <f t="shared" si="59"/>
        <v>0</v>
      </c>
      <c r="AO148" s="70">
        <f t="shared" si="59"/>
        <v>0</v>
      </c>
    </row>
    <row r="149" spans="2:41" outlineLevel="1">
      <c r="B149" s="33" t="s">
        <v>138</v>
      </c>
      <c r="C149" s="47" t="str">
        <f t="shared" si="56"/>
        <v>BR-356 | km 82 - 87</v>
      </c>
      <c r="D149" s="35" t="s">
        <v>18</v>
      </c>
      <c r="E149" s="36">
        <v>82</v>
      </c>
      <c r="F149" s="36">
        <v>87</v>
      </c>
      <c r="G149" s="37" t="s">
        <v>9</v>
      </c>
      <c r="H149" s="37">
        <v>0</v>
      </c>
      <c r="I149" s="55">
        <f t="shared" si="57"/>
        <v>0</v>
      </c>
      <c r="J149" s="78">
        <v>0</v>
      </c>
      <c r="K149" s="39">
        <v>6</v>
      </c>
      <c r="L149" s="69">
        <f t="shared" si="58"/>
        <v>0</v>
      </c>
      <c r="M149" s="69">
        <f t="shared" si="58"/>
        <v>0</v>
      </c>
      <c r="N149" s="69">
        <f t="shared" si="58"/>
        <v>0</v>
      </c>
      <c r="O149" s="69">
        <f t="shared" si="58"/>
        <v>0</v>
      </c>
      <c r="P149" s="69">
        <f t="shared" si="58"/>
        <v>0</v>
      </c>
      <c r="Q149" s="69">
        <f t="shared" si="58"/>
        <v>0</v>
      </c>
      <c r="R149" s="69">
        <f t="shared" si="58"/>
        <v>0</v>
      </c>
      <c r="S149" s="69">
        <f t="shared" si="58"/>
        <v>0</v>
      </c>
      <c r="T149" s="69">
        <f t="shared" si="58"/>
        <v>0</v>
      </c>
      <c r="U149" s="69">
        <f t="shared" si="58"/>
        <v>0</v>
      </c>
      <c r="V149" s="69">
        <f t="shared" si="58"/>
        <v>0</v>
      </c>
      <c r="W149" s="69">
        <f t="shared" si="58"/>
        <v>0</v>
      </c>
      <c r="X149" s="69">
        <f t="shared" si="58"/>
        <v>0</v>
      </c>
      <c r="Y149" s="69">
        <f t="shared" si="58"/>
        <v>0</v>
      </c>
      <c r="Z149" s="69">
        <f t="shared" si="58"/>
        <v>0</v>
      </c>
      <c r="AA149" s="69">
        <f t="shared" si="58"/>
        <v>0</v>
      </c>
      <c r="AB149" s="69">
        <f t="shared" si="59"/>
        <v>0</v>
      </c>
      <c r="AC149" s="69">
        <f t="shared" si="59"/>
        <v>0</v>
      </c>
      <c r="AD149" s="69">
        <f t="shared" si="59"/>
        <v>0</v>
      </c>
      <c r="AE149" s="69">
        <f t="shared" si="59"/>
        <v>0</v>
      </c>
      <c r="AF149" s="69">
        <f t="shared" si="59"/>
        <v>0</v>
      </c>
      <c r="AG149" s="69">
        <f t="shared" si="59"/>
        <v>0</v>
      </c>
      <c r="AH149" s="69">
        <f t="shared" si="59"/>
        <v>0</v>
      </c>
      <c r="AI149" s="69">
        <f t="shared" si="59"/>
        <v>0</v>
      </c>
      <c r="AJ149" s="69">
        <f t="shared" si="59"/>
        <v>0</v>
      </c>
      <c r="AK149" s="69">
        <f t="shared" si="59"/>
        <v>0</v>
      </c>
      <c r="AL149" s="69">
        <f t="shared" si="59"/>
        <v>0</v>
      </c>
      <c r="AM149" s="69">
        <f t="shared" si="59"/>
        <v>0</v>
      </c>
      <c r="AN149" s="69">
        <f t="shared" si="59"/>
        <v>0</v>
      </c>
      <c r="AO149" s="70">
        <f t="shared" si="59"/>
        <v>0</v>
      </c>
    </row>
    <row r="150" spans="2:41" outlineLevel="1">
      <c r="B150" s="33" t="s">
        <v>139</v>
      </c>
      <c r="C150" s="47" t="str">
        <f t="shared" si="56"/>
        <v>BR-356 | km 87 - 92</v>
      </c>
      <c r="D150" s="35" t="s">
        <v>18</v>
      </c>
      <c r="E150" s="36">
        <v>87</v>
      </c>
      <c r="F150" s="36">
        <v>92</v>
      </c>
      <c r="G150" s="37" t="s">
        <v>9</v>
      </c>
      <c r="H150" s="37">
        <v>0</v>
      </c>
      <c r="I150" s="55">
        <f t="shared" si="57"/>
        <v>0</v>
      </c>
      <c r="J150" s="78">
        <v>0</v>
      </c>
      <c r="K150" s="39">
        <v>6</v>
      </c>
      <c r="L150" s="69">
        <f t="shared" si="58"/>
        <v>0</v>
      </c>
      <c r="M150" s="69">
        <f t="shared" si="58"/>
        <v>0</v>
      </c>
      <c r="N150" s="69">
        <f t="shared" si="58"/>
        <v>0</v>
      </c>
      <c r="O150" s="69">
        <f t="shared" si="58"/>
        <v>0</v>
      </c>
      <c r="P150" s="69">
        <f t="shared" si="58"/>
        <v>0</v>
      </c>
      <c r="Q150" s="69">
        <f t="shared" si="58"/>
        <v>0</v>
      </c>
      <c r="R150" s="69">
        <f t="shared" si="58"/>
        <v>0</v>
      </c>
      <c r="S150" s="69">
        <f t="shared" si="58"/>
        <v>0</v>
      </c>
      <c r="T150" s="69">
        <f t="shared" si="58"/>
        <v>0</v>
      </c>
      <c r="U150" s="69">
        <f t="shared" si="58"/>
        <v>0</v>
      </c>
      <c r="V150" s="69">
        <f t="shared" si="58"/>
        <v>0</v>
      </c>
      <c r="W150" s="69">
        <f t="shared" si="58"/>
        <v>0</v>
      </c>
      <c r="X150" s="69">
        <f t="shared" si="58"/>
        <v>0</v>
      </c>
      <c r="Y150" s="69">
        <f t="shared" si="58"/>
        <v>0</v>
      </c>
      <c r="Z150" s="69">
        <f t="shared" si="58"/>
        <v>0</v>
      </c>
      <c r="AA150" s="69">
        <f t="shared" si="58"/>
        <v>0</v>
      </c>
      <c r="AB150" s="69">
        <f t="shared" si="59"/>
        <v>0</v>
      </c>
      <c r="AC150" s="69">
        <f t="shared" si="59"/>
        <v>0</v>
      </c>
      <c r="AD150" s="69">
        <f t="shared" si="59"/>
        <v>0</v>
      </c>
      <c r="AE150" s="69">
        <f t="shared" si="59"/>
        <v>0</v>
      </c>
      <c r="AF150" s="69">
        <f t="shared" si="59"/>
        <v>0</v>
      </c>
      <c r="AG150" s="69">
        <f t="shared" si="59"/>
        <v>0</v>
      </c>
      <c r="AH150" s="69">
        <f t="shared" si="59"/>
        <v>0</v>
      </c>
      <c r="AI150" s="69">
        <f t="shared" si="59"/>
        <v>0</v>
      </c>
      <c r="AJ150" s="69">
        <f t="shared" si="59"/>
        <v>0</v>
      </c>
      <c r="AK150" s="69">
        <f t="shared" si="59"/>
        <v>0</v>
      </c>
      <c r="AL150" s="69">
        <f t="shared" si="59"/>
        <v>0</v>
      </c>
      <c r="AM150" s="69">
        <f t="shared" si="59"/>
        <v>0</v>
      </c>
      <c r="AN150" s="69">
        <f t="shared" si="59"/>
        <v>0</v>
      </c>
      <c r="AO150" s="70">
        <f t="shared" si="59"/>
        <v>0</v>
      </c>
    </row>
    <row r="151" spans="2:41" outlineLevel="1">
      <c r="B151" s="33" t="s">
        <v>140</v>
      </c>
      <c r="C151" s="47" t="str">
        <f t="shared" si="56"/>
        <v>BR-356 | km 92 - 97</v>
      </c>
      <c r="D151" s="35" t="s">
        <v>18</v>
      </c>
      <c r="E151" s="36">
        <v>92</v>
      </c>
      <c r="F151" s="36">
        <v>97</v>
      </c>
      <c r="G151" s="37" t="s">
        <v>9</v>
      </c>
      <c r="H151" s="37">
        <v>0</v>
      </c>
      <c r="I151" s="55">
        <f t="shared" si="57"/>
        <v>0</v>
      </c>
      <c r="J151" s="78">
        <v>0</v>
      </c>
      <c r="K151" s="39">
        <v>6</v>
      </c>
      <c r="L151" s="69">
        <f t="shared" si="58"/>
        <v>0</v>
      </c>
      <c r="M151" s="69">
        <f t="shared" si="58"/>
        <v>0</v>
      </c>
      <c r="N151" s="69">
        <f t="shared" si="58"/>
        <v>0</v>
      </c>
      <c r="O151" s="69">
        <f t="shared" si="58"/>
        <v>0</v>
      </c>
      <c r="P151" s="69">
        <f t="shared" si="58"/>
        <v>0</v>
      </c>
      <c r="Q151" s="69">
        <f t="shared" si="58"/>
        <v>0</v>
      </c>
      <c r="R151" s="69">
        <f t="shared" si="58"/>
        <v>0</v>
      </c>
      <c r="S151" s="69">
        <f t="shared" si="58"/>
        <v>0</v>
      </c>
      <c r="T151" s="69">
        <f t="shared" si="58"/>
        <v>0</v>
      </c>
      <c r="U151" s="69">
        <f t="shared" si="58"/>
        <v>0</v>
      </c>
      <c r="V151" s="69">
        <f t="shared" si="58"/>
        <v>0</v>
      </c>
      <c r="W151" s="69">
        <f t="shared" si="58"/>
        <v>0</v>
      </c>
      <c r="X151" s="69">
        <f t="shared" si="58"/>
        <v>0</v>
      </c>
      <c r="Y151" s="69">
        <f t="shared" si="58"/>
        <v>0</v>
      </c>
      <c r="Z151" s="69">
        <f t="shared" si="58"/>
        <v>0</v>
      </c>
      <c r="AA151" s="69">
        <f t="shared" si="58"/>
        <v>0</v>
      </c>
      <c r="AB151" s="69">
        <f t="shared" si="59"/>
        <v>0</v>
      </c>
      <c r="AC151" s="69">
        <f t="shared" si="59"/>
        <v>0</v>
      </c>
      <c r="AD151" s="69">
        <f t="shared" si="59"/>
        <v>0</v>
      </c>
      <c r="AE151" s="69">
        <f t="shared" si="59"/>
        <v>0</v>
      </c>
      <c r="AF151" s="69">
        <f t="shared" si="59"/>
        <v>0</v>
      </c>
      <c r="AG151" s="69">
        <f t="shared" si="59"/>
        <v>0</v>
      </c>
      <c r="AH151" s="69">
        <f t="shared" si="59"/>
        <v>0</v>
      </c>
      <c r="AI151" s="69">
        <f t="shared" si="59"/>
        <v>0</v>
      </c>
      <c r="AJ151" s="69">
        <f t="shared" si="59"/>
        <v>0</v>
      </c>
      <c r="AK151" s="69">
        <f t="shared" si="59"/>
        <v>0</v>
      </c>
      <c r="AL151" s="69">
        <f t="shared" si="59"/>
        <v>0</v>
      </c>
      <c r="AM151" s="69">
        <f t="shared" si="59"/>
        <v>0</v>
      </c>
      <c r="AN151" s="69">
        <f t="shared" si="59"/>
        <v>0</v>
      </c>
      <c r="AO151" s="70">
        <f t="shared" si="59"/>
        <v>0</v>
      </c>
    </row>
    <row r="152" spans="2:41" outlineLevel="1">
      <c r="B152" s="33" t="s">
        <v>141</v>
      </c>
      <c r="C152" s="47" t="str">
        <f t="shared" si="56"/>
        <v>BR-356 | km 97 - 102</v>
      </c>
      <c r="D152" s="35" t="s">
        <v>18</v>
      </c>
      <c r="E152" s="36">
        <v>97</v>
      </c>
      <c r="F152" s="36">
        <v>102</v>
      </c>
      <c r="G152" s="37" t="s">
        <v>9</v>
      </c>
      <c r="H152" s="37">
        <v>3</v>
      </c>
      <c r="I152" s="55">
        <f t="shared" si="57"/>
        <v>101287.84704030905</v>
      </c>
      <c r="J152" s="78">
        <v>303863.54112092714</v>
      </c>
      <c r="K152" s="39">
        <v>6</v>
      </c>
      <c r="L152" s="69">
        <f t="shared" si="58"/>
        <v>0</v>
      </c>
      <c r="M152" s="69">
        <f t="shared" si="58"/>
        <v>0</v>
      </c>
      <c r="N152" s="69">
        <f t="shared" si="58"/>
        <v>0</v>
      </c>
      <c r="O152" s="69">
        <f t="shared" si="58"/>
        <v>0</v>
      </c>
      <c r="P152" s="69">
        <f t="shared" si="58"/>
        <v>0</v>
      </c>
      <c r="Q152" s="69">
        <f t="shared" si="58"/>
        <v>303863.54112092714</v>
      </c>
      <c r="R152" s="69">
        <f t="shared" si="58"/>
        <v>0</v>
      </c>
      <c r="S152" s="69">
        <f t="shared" si="58"/>
        <v>0</v>
      </c>
      <c r="T152" s="69">
        <f t="shared" si="58"/>
        <v>0</v>
      </c>
      <c r="U152" s="69">
        <f t="shared" si="58"/>
        <v>0</v>
      </c>
      <c r="V152" s="69">
        <f t="shared" si="58"/>
        <v>0</v>
      </c>
      <c r="W152" s="69">
        <f t="shared" si="58"/>
        <v>0</v>
      </c>
      <c r="X152" s="69">
        <f t="shared" si="58"/>
        <v>0</v>
      </c>
      <c r="Y152" s="69">
        <f t="shared" si="58"/>
        <v>0</v>
      </c>
      <c r="Z152" s="69">
        <f t="shared" si="58"/>
        <v>0</v>
      </c>
      <c r="AA152" s="69">
        <f t="shared" si="58"/>
        <v>0</v>
      </c>
      <c r="AB152" s="69">
        <f t="shared" si="59"/>
        <v>0</v>
      </c>
      <c r="AC152" s="69">
        <f t="shared" si="59"/>
        <v>0</v>
      </c>
      <c r="AD152" s="69">
        <f t="shared" si="59"/>
        <v>0</v>
      </c>
      <c r="AE152" s="69">
        <f t="shared" si="59"/>
        <v>0</v>
      </c>
      <c r="AF152" s="69">
        <f t="shared" si="59"/>
        <v>0</v>
      </c>
      <c r="AG152" s="69">
        <f t="shared" si="59"/>
        <v>0</v>
      </c>
      <c r="AH152" s="69">
        <f t="shared" si="59"/>
        <v>0</v>
      </c>
      <c r="AI152" s="69">
        <f t="shared" si="59"/>
        <v>0</v>
      </c>
      <c r="AJ152" s="69">
        <f t="shared" si="59"/>
        <v>0</v>
      </c>
      <c r="AK152" s="69">
        <f t="shared" si="59"/>
        <v>0</v>
      </c>
      <c r="AL152" s="69">
        <f t="shared" si="59"/>
        <v>0</v>
      </c>
      <c r="AM152" s="69">
        <f t="shared" si="59"/>
        <v>0</v>
      </c>
      <c r="AN152" s="69">
        <f t="shared" si="59"/>
        <v>0</v>
      </c>
      <c r="AO152" s="70">
        <f t="shared" si="59"/>
        <v>0</v>
      </c>
    </row>
    <row r="153" spans="2:41" outlineLevel="1">
      <c r="B153" s="33" t="s">
        <v>142</v>
      </c>
      <c r="C153" s="47" t="str">
        <f t="shared" si="56"/>
        <v>BR-356 | km 102 - 107</v>
      </c>
      <c r="D153" s="35" t="s">
        <v>18</v>
      </c>
      <c r="E153" s="36">
        <v>102</v>
      </c>
      <c r="F153" s="36">
        <v>107</v>
      </c>
      <c r="G153" s="37" t="s">
        <v>9</v>
      </c>
      <c r="H153" s="37">
        <v>0</v>
      </c>
      <c r="I153" s="55">
        <f t="shared" si="57"/>
        <v>0</v>
      </c>
      <c r="J153" s="78">
        <v>0</v>
      </c>
      <c r="K153" s="39">
        <v>6</v>
      </c>
      <c r="L153" s="69">
        <f t="shared" si="58"/>
        <v>0</v>
      </c>
      <c r="M153" s="69">
        <f t="shared" si="58"/>
        <v>0</v>
      </c>
      <c r="N153" s="69">
        <f t="shared" si="58"/>
        <v>0</v>
      </c>
      <c r="O153" s="69">
        <f t="shared" si="58"/>
        <v>0</v>
      </c>
      <c r="P153" s="69">
        <f t="shared" si="58"/>
        <v>0</v>
      </c>
      <c r="Q153" s="69">
        <f t="shared" si="58"/>
        <v>0</v>
      </c>
      <c r="R153" s="69">
        <f t="shared" si="58"/>
        <v>0</v>
      </c>
      <c r="S153" s="69">
        <f t="shared" si="58"/>
        <v>0</v>
      </c>
      <c r="T153" s="69">
        <f t="shared" si="58"/>
        <v>0</v>
      </c>
      <c r="U153" s="69">
        <f t="shared" si="58"/>
        <v>0</v>
      </c>
      <c r="V153" s="69">
        <f t="shared" si="58"/>
        <v>0</v>
      </c>
      <c r="W153" s="69">
        <f t="shared" si="58"/>
        <v>0</v>
      </c>
      <c r="X153" s="69">
        <f t="shared" si="58"/>
        <v>0</v>
      </c>
      <c r="Y153" s="69">
        <f t="shared" si="58"/>
        <v>0</v>
      </c>
      <c r="Z153" s="69">
        <f t="shared" si="58"/>
        <v>0</v>
      </c>
      <c r="AA153" s="69">
        <f t="shared" si="58"/>
        <v>0</v>
      </c>
      <c r="AB153" s="69">
        <f t="shared" si="59"/>
        <v>0</v>
      </c>
      <c r="AC153" s="69">
        <f t="shared" si="59"/>
        <v>0</v>
      </c>
      <c r="AD153" s="69">
        <f t="shared" si="59"/>
        <v>0</v>
      </c>
      <c r="AE153" s="69">
        <f t="shared" si="59"/>
        <v>0</v>
      </c>
      <c r="AF153" s="69">
        <f t="shared" si="59"/>
        <v>0</v>
      </c>
      <c r="AG153" s="69">
        <f t="shared" si="59"/>
        <v>0</v>
      </c>
      <c r="AH153" s="69">
        <f t="shared" si="59"/>
        <v>0</v>
      </c>
      <c r="AI153" s="69">
        <f t="shared" si="59"/>
        <v>0</v>
      </c>
      <c r="AJ153" s="69">
        <f t="shared" si="59"/>
        <v>0</v>
      </c>
      <c r="AK153" s="69">
        <f t="shared" si="59"/>
        <v>0</v>
      </c>
      <c r="AL153" s="69">
        <f t="shared" si="59"/>
        <v>0</v>
      </c>
      <c r="AM153" s="69">
        <f t="shared" si="59"/>
        <v>0</v>
      </c>
      <c r="AN153" s="69">
        <f t="shared" si="59"/>
        <v>0</v>
      </c>
      <c r="AO153" s="70">
        <f t="shared" si="59"/>
        <v>0</v>
      </c>
    </row>
    <row r="154" spans="2:41" outlineLevel="1">
      <c r="B154" s="33" t="s">
        <v>143</v>
      </c>
      <c r="C154" s="47" t="str">
        <f t="shared" si="56"/>
        <v>BR-356 | km 107 - 111,3</v>
      </c>
      <c r="D154" s="35" t="s">
        <v>18</v>
      </c>
      <c r="E154" s="36">
        <v>107</v>
      </c>
      <c r="F154" s="36">
        <v>111.3</v>
      </c>
      <c r="G154" s="37" t="s">
        <v>9</v>
      </c>
      <c r="H154" s="37">
        <v>0</v>
      </c>
      <c r="I154" s="55">
        <f t="shared" si="57"/>
        <v>0</v>
      </c>
      <c r="J154" s="78">
        <v>0</v>
      </c>
      <c r="K154" s="39">
        <v>6</v>
      </c>
      <c r="L154" s="69">
        <f t="shared" si="58"/>
        <v>0</v>
      </c>
      <c r="M154" s="69">
        <f t="shared" si="58"/>
        <v>0</v>
      </c>
      <c r="N154" s="69">
        <f t="shared" si="58"/>
        <v>0</v>
      </c>
      <c r="O154" s="69">
        <f t="shared" si="58"/>
        <v>0</v>
      </c>
      <c r="P154" s="69">
        <f t="shared" si="58"/>
        <v>0</v>
      </c>
      <c r="Q154" s="69">
        <f t="shared" si="58"/>
        <v>0</v>
      </c>
      <c r="R154" s="69">
        <f t="shared" si="58"/>
        <v>0</v>
      </c>
      <c r="S154" s="69">
        <f t="shared" si="58"/>
        <v>0</v>
      </c>
      <c r="T154" s="69">
        <f t="shared" si="58"/>
        <v>0</v>
      </c>
      <c r="U154" s="69">
        <f t="shared" si="58"/>
        <v>0</v>
      </c>
      <c r="V154" s="69">
        <f t="shared" si="58"/>
        <v>0</v>
      </c>
      <c r="W154" s="69">
        <f t="shared" si="58"/>
        <v>0</v>
      </c>
      <c r="X154" s="69">
        <f t="shared" si="58"/>
        <v>0</v>
      </c>
      <c r="Y154" s="69">
        <f t="shared" si="58"/>
        <v>0</v>
      </c>
      <c r="Z154" s="69">
        <f t="shared" si="58"/>
        <v>0</v>
      </c>
      <c r="AA154" s="69">
        <f t="shared" si="58"/>
        <v>0</v>
      </c>
      <c r="AB154" s="69">
        <f t="shared" si="59"/>
        <v>0</v>
      </c>
      <c r="AC154" s="69">
        <f t="shared" si="59"/>
        <v>0</v>
      </c>
      <c r="AD154" s="69">
        <f t="shared" si="59"/>
        <v>0</v>
      </c>
      <c r="AE154" s="69">
        <f t="shared" si="59"/>
        <v>0</v>
      </c>
      <c r="AF154" s="69">
        <f t="shared" si="59"/>
        <v>0</v>
      </c>
      <c r="AG154" s="69">
        <f t="shared" si="59"/>
        <v>0</v>
      </c>
      <c r="AH154" s="69">
        <f t="shared" si="59"/>
        <v>0</v>
      </c>
      <c r="AI154" s="69">
        <f t="shared" si="59"/>
        <v>0</v>
      </c>
      <c r="AJ154" s="69">
        <f t="shared" si="59"/>
        <v>0</v>
      </c>
      <c r="AK154" s="69">
        <f t="shared" si="59"/>
        <v>0</v>
      </c>
      <c r="AL154" s="69">
        <f t="shared" si="59"/>
        <v>0</v>
      </c>
      <c r="AM154" s="69">
        <f t="shared" si="59"/>
        <v>0</v>
      </c>
      <c r="AN154" s="69">
        <f t="shared" si="59"/>
        <v>0</v>
      </c>
      <c r="AO154" s="70">
        <f t="shared" si="59"/>
        <v>0</v>
      </c>
    </row>
    <row r="155" spans="2:41" outlineLevel="1">
      <c r="B155" s="33" t="s">
        <v>144</v>
      </c>
      <c r="C155" s="47" t="str">
        <f t="shared" si="56"/>
        <v>MG-262 | km 0 - 5</v>
      </c>
      <c r="D155" s="35" t="s">
        <v>21</v>
      </c>
      <c r="E155" s="36">
        <v>0</v>
      </c>
      <c r="F155" s="36">
        <v>5</v>
      </c>
      <c r="G155" s="37" t="s">
        <v>9</v>
      </c>
      <c r="H155" s="37">
        <v>0</v>
      </c>
      <c r="I155" s="55">
        <f t="shared" si="57"/>
        <v>0</v>
      </c>
      <c r="J155" s="78">
        <v>0</v>
      </c>
      <c r="K155" s="39">
        <v>6</v>
      </c>
      <c r="L155" s="69">
        <f t="shared" si="58"/>
        <v>0</v>
      </c>
      <c r="M155" s="69">
        <f t="shared" si="58"/>
        <v>0</v>
      </c>
      <c r="N155" s="69">
        <f t="shared" si="58"/>
        <v>0</v>
      </c>
      <c r="O155" s="69">
        <f t="shared" si="58"/>
        <v>0</v>
      </c>
      <c r="P155" s="69">
        <f t="shared" si="58"/>
        <v>0</v>
      </c>
      <c r="Q155" s="69">
        <f t="shared" si="58"/>
        <v>0</v>
      </c>
      <c r="R155" s="69">
        <f t="shared" si="58"/>
        <v>0</v>
      </c>
      <c r="S155" s="69">
        <f t="shared" si="58"/>
        <v>0</v>
      </c>
      <c r="T155" s="69">
        <f t="shared" si="58"/>
        <v>0</v>
      </c>
      <c r="U155" s="69">
        <f t="shared" si="58"/>
        <v>0</v>
      </c>
      <c r="V155" s="69">
        <f t="shared" si="58"/>
        <v>0</v>
      </c>
      <c r="W155" s="69">
        <f t="shared" si="58"/>
        <v>0</v>
      </c>
      <c r="X155" s="69">
        <f t="shared" si="58"/>
        <v>0</v>
      </c>
      <c r="Y155" s="69">
        <f t="shared" si="58"/>
        <v>0</v>
      </c>
      <c r="Z155" s="69">
        <f t="shared" si="58"/>
        <v>0</v>
      </c>
      <c r="AA155" s="69">
        <f t="shared" si="58"/>
        <v>0</v>
      </c>
      <c r="AB155" s="69">
        <f t="shared" si="59"/>
        <v>0</v>
      </c>
      <c r="AC155" s="69">
        <f t="shared" si="59"/>
        <v>0</v>
      </c>
      <c r="AD155" s="69">
        <f t="shared" si="59"/>
        <v>0</v>
      </c>
      <c r="AE155" s="69">
        <f t="shared" si="59"/>
        <v>0</v>
      </c>
      <c r="AF155" s="69">
        <f t="shared" si="59"/>
        <v>0</v>
      </c>
      <c r="AG155" s="69">
        <f t="shared" si="59"/>
        <v>0</v>
      </c>
      <c r="AH155" s="69">
        <f t="shared" si="59"/>
        <v>0</v>
      </c>
      <c r="AI155" s="69">
        <f t="shared" si="59"/>
        <v>0</v>
      </c>
      <c r="AJ155" s="69">
        <f t="shared" si="59"/>
        <v>0</v>
      </c>
      <c r="AK155" s="69">
        <f t="shared" si="59"/>
        <v>0</v>
      </c>
      <c r="AL155" s="69">
        <f t="shared" si="59"/>
        <v>0</v>
      </c>
      <c r="AM155" s="69">
        <f t="shared" si="59"/>
        <v>0</v>
      </c>
      <c r="AN155" s="69">
        <f t="shared" si="59"/>
        <v>0</v>
      </c>
      <c r="AO155" s="70">
        <f t="shared" si="59"/>
        <v>0</v>
      </c>
    </row>
    <row r="156" spans="2:41" outlineLevel="1">
      <c r="B156" s="33" t="s">
        <v>145</v>
      </c>
      <c r="C156" s="47" t="str">
        <f t="shared" si="56"/>
        <v>MG-262 | km 5 - 10</v>
      </c>
      <c r="D156" s="35" t="s">
        <v>21</v>
      </c>
      <c r="E156" s="36">
        <v>5</v>
      </c>
      <c r="F156" s="36">
        <v>10</v>
      </c>
      <c r="G156" s="37" t="s">
        <v>9</v>
      </c>
      <c r="H156" s="37">
        <v>0</v>
      </c>
      <c r="I156" s="55">
        <f t="shared" si="57"/>
        <v>0</v>
      </c>
      <c r="J156" s="78">
        <v>0</v>
      </c>
      <c r="K156" s="39">
        <v>6</v>
      </c>
      <c r="L156" s="69">
        <f t="shared" si="58"/>
        <v>0</v>
      </c>
      <c r="M156" s="69">
        <f t="shared" si="58"/>
        <v>0</v>
      </c>
      <c r="N156" s="69">
        <f t="shared" si="58"/>
        <v>0</v>
      </c>
      <c r="O156" s="69">
        <f t="shared" si="58"/>
        <v>0</v>
      </c>
      <c r="P156" s="69">
        <f t="shared" si="58"/>
        <v>0</v>
      </c>
      <c r="Q156" s="69">
        <f t="shared" si="58"/>
        <v>0</v>
      </c>
      <c r="R156" s="69">
        <f t="shared" si="58"/>
        <v>0</v>
      </c>
      <c r="S156" s="69">
        <f t="shared" si="58"/>
        <v>0</v>
      </c>
      <c r="T156" s="69">
        <f t="shared" si="58"/>
        <v>0</v>
      </c>
      <c r="U156" s="69">
        <f t="shared" si="58"/>
        <v>0</v>
      </c>
      <c r="V156" s="69">
        <f t="shared" si="58"/>
        <v>0</v>
      </c>
      <c r="W156" s="69">
        <f t="shared" si="58"/>
        <v>0</v>
      </c>
      <c r="X156" s="69">
        <f t="shared" si="58"/>
        <v>0</v>
      </c>
      <c r="Y156" s="69">
        <f t="shared" si="58"/>
        <v>0</v>
      </c>
      <c r="Z156" s="69">
        <f t="shared" si="58"/>
        <v>0</v>
      </c>
      <c r="AA156" s="69">
        <f t="shared" si="58"/>
        <v>0</v>
      </c>
      <c r="AB156" s="69">
        <f t="shared" si="59"/>
        <v>0</v>
      </c>
      <c r="AC156" s="69">
        <f t="shared" si="59"/>
        <v>0</v>
      </c>
      <c r="AD156" s="69">
        <f t="shared" si="59"/>
        <v>0</v>
      </c>
      <c r="AE156" s="69">
        <f t="shared" si="59"/>
        <v>0</v>
      </c>
      <c r="AF156" s="69">
        <f t="shared" si="59"/>
        <v>0</v>
      </c>
      <c r="AG156" s="69">
        <f t="shared" si="59"/>
        <v>0</v>
      </c>
      <c r="AH156" s="69">
        <f t="shared" si="59"/>
        <v>0</v>
      </c>
      <c r="AI156" s="69">
        <f t="shared" si="59"/>
        <v>0</v>
      </c>
      <c r="AJ156" s="69">
        <f t="shared" si="59"/>
        <v>0</v>
      </c>
      <c r="AK156" s="69">
        <f t="shared" si="59"/>
        <v>0</v>
      </c>
      <c r="AL156" s="69">
        <f t="shared" si="59"/>
        <v>0</v>
      </c>
      <c r="AM156" s="69">
        <f t="shared" si="59"/>
        <v>0</v>
      </c>
      <c r="AN156" s="69">
        <f t="shared" si="59"/>
        <v>0</v>
      </c>
      <c r="AO156" s="70">
        <f t="shared" si="59"/>
        <v>0</v>
      </c>
    </row>
    <row r="157" spans="2:41" outlineLevel="1">
      <c r="B157" s="33" t="s">
        <v>146</v>
      </c>
      <c r="C157" s="47" t="str">
        <f t="shared" si="56"/>
        <v>MG-262 | km 10 - 15</v>
      </c>
      <c r="D157" s="35" t="s">
        <v>21</v>
      </c>
      <c r="E157" s="36">
        <v>10</v>
      </c>
      <c r="F157" s="36">
        <v>15</v>
      </c>
      <c r="G157" s="37" t="s">
        <v>9</v>
      </c>
      <c r="H157" s="37">
        <v>0</v>
      </c>
      <c r="I157" s="55">
        <f t="shared" si="57"/>
        <v>0</v>
      </c>
      <c r="J157" s="78">
        <v>0</v>
      </c>
      <c r="K157" s="39">
        <v>6</v>
      </c>
      <c r="L157" s="69">
        <f t="shared" si="58"/>
        <v>0</v>
      </c>
      <c r="M157" s="69">
        <f t="shared" si="58"/>
        <v>0</v>
      </c>
      <c r="N157" s="69">
        <f t="shared" si="58"/>
        <v>0</v>
      </c>
      <c r="O157" s="69">
        <f t="shared" si="58"/>
        <v>0</v>
      </c>
      <c r="P157" s="69">
        <f t="shared" si="58"/>
        <v>0</v>
      </c>
      <c r="Q157" s="69">
        <f t="shared" si="58"/>
        <v>0</v>
      </c>
      <c r="R157" s="69">
        <f t="shared" si="58"/>
        <v>0</v>
      </c>
      <c r="S157" s="69">
        <f t="shared" si="58"/>
        <v>0</v>
      </c>
      <c r="T157" s="69">
        <f t="shared" si="58"/>
        <v>0</v>
      </c>
      <c r="U157" s="69">
        <f t="shared" si="58"/>
        <v>0</v>
      </c>
      <c r="V157" s="69">
        <f t="shared" si="58"/>
        <v>0</v>
      </c>
      <c r="W157" s="69">
        <f t="shared" si="58"/>
        <v>0</v>
      </c>
      <c r="X157" s="69">
        <f t="shared" si="58"/>
        <v>0</v>
      </c>
      <c r="Y157" s="69">
        <f t="shared" si="58"/>
        <v>0</v>
      </c>
      <c r="Z157" s="69">
        <f t="shared" ref="L157:AA168" si="60">IF($K157=Z$4,$J157,0)</f>
        <v>0</v>
      </c>
      <c r="AA157" s="69">
        <f t="shared" si="60"/>
        <v>0</v>
      </c>
      <c r="AB157" s="69">
        <f t="shared" si="59"/>
        <v>0</v>
      </c>
      <c r="AC157" s="69">
        <f t="shared" si="59"/>
        <v>0</v>
      </c>
      <c r="AD157" s="69">
        <f t="shared" si="59"/>
        <v>0</v>
      </c>
      <c r="AE157" s="69">
        <f t="shared" si="59"/>
        <v>0</v>
      </c>
      <c r="AF157" s="69">
        <f t="shared" si="59"/>
        <v>0</v>
      </c>
      <c r="AG157" s="69">
        <f t="shared" si="59"/>
        <v>0</v>
      </c>
      <c r="AH157" s="69">
        <f t="shared" si="59"/>
        <v>0</v>
      </c>
      <c r="AI157" s="69">
        <f t="shared" si="59"/>
        <v>0</v>
      </c>
      <c r="AJ157" s="69">
        <f t="shared" si="59"/>
        <v>0</v>
      </c>
      <c r="AK157" s="69">
        <f t="shared" si="59"/>
        <v>0</v>
      </c>
      <c r="AL157" s="69">
        <f t="shared" si="59"/>
        <v>0</v>
      </c>
      <c r="AM157" s="69">
        <f t="shared" si="59"/>
        <v>0</v>
      </c>
      <c r="AN157" s="69">
        <f t="shared" si="59"/>
        <v>0</v>
      </c>
      <c r="AO157" s="70">
        <f t="shared" si="59"/>
        <v>0</v>
      </c>
    </row>
    <row r="158" spans="2:41" outlineLevel="1">
      <c r="B158" s="33" t="s">
        <v>147</v>
      </c>
      <c r="C158" s="47" t="str">
        <f t="shared" si="56"/>
        <v>MG-262 | km 15 - 20</v>
      </c>
      <c r="D158" s="35" t="s">
        <v>21</v>
      </c>
      <c r="E158" s="36">
        <v>15</v>
      </c>
      <c r="F158" s="36">
        <v>20</v>
      </c>
      <c r="G158" s="37" t="s">
        <v>9</v>
      </c>
      <c r="H158" s="37">
        <v>4</v>
      </c>
      <c r="I158" s="55">
        <f t="shared" si="57"/>
        <v>88687.807442681791</v>
      </c>
      <c r="J158" s="78">
        <v>354751.22977072716</v>
      </c>
      <c r="K158" s="39">
        <v>6</v>
      </c>
      <c r="L158" s="69">
        <f t="shared" si="60"/>
        <v>0</v>
      </c>
      <c r="M158" s="69">
        <f t="shared" si="60"/>
        <v>0</v>
      </c>
      <c r="N158" s="69">
        <f t="shared" si="60"/>
        <v>0</v>
      </c>
      <c r="O158" s="69">
        <f t="shared" si="60"/>
        <v>0</v>
      </c>
      <c r="P158" s="69">
        <f t="shared" si="60"/>
        <v>0</v>
      </c>
      <c r="Q158" s="69">
        <f t="shared" si="60"/>
        <v>354751.22977072716</v>
      </c>
      <c r="R158" s="69">
        <f t="shared" si="60"/>
        <v>0</v>
      </c>
      <c r="S158" s="69">
        <f t="shared" si="60"/>
        <v>0</v>
      </c>
      <c r="T158" s="69">
        <f t="shared" si="60"/>
        <v>0</v>
      </c>
      <c r="U158" s="69">
        <f t="shared" si="60"/>
        <v>0</v>
      </c>
      <c r="V158" s="69">
        <f t="shared" si="60"/>
        <v>0</v>
      </c>
      <c r="W158" s="69">
        <f t="shared" si="60"/>
        <v>0</v>
      </c>
      <c r="X158" s="69">
        <f t="shared" si="60"/>
        <v>0</v>
      </c>
      <c r="Y158" s="69">
        <f t="shared" si="60"/>
        <v>0</v>
      </c>
      <c r="Z158" s="69">
        <f t="shared" si="60"/>
        <v>0</v>
      </c>
      <c r="AA158" s="69">
        <f t="shared" si="60"/>
        <v>0</v>
      </c>
      <c r="AB158" s="69">
        <f t="shared" si="59"/>
        <v>0</v>
      </c>
      <c r="AC158" s="69">
        <f t="shared" si="59"/>
        <v>0</v>
      </c>
      <c r="AD158" s="69">
        <f t="shared" si="59"/>
        <v>0</v>
      </c>
      <c r="AE158" s="69">
        <f t="shared" si="59"/>
        <v>0</v>
      </c>
      <c r="AF158" s="69">
        <f t="shared" si="59"/>
        <v>0</v>
      </c>
      <c r="AG158" s="69">
        <f t="shared" si="59"/>
        <v>0</v>
      </c>
      <c r="AH158" s="69">
        <f t="shared" si="59"/>
        <v>0</v>
      </c>
      <c r="AI158" s="69">
        <f t="shared" si="59"/>
        <v>0</v>
      </c>
      <c r="AJ158" s="69">
        <f t="shared" si="59"/>
        <v>0</v>
      </c>
      <c r="AK158" s="69">
        <f t="shared" si="59"/>
        <v>0</v>
      </c>
      <c r="AL158" s="69">
        <f t="shared" si="59"/>
        <v>0</v>
      </c>
      <c r="AM158" s="69">
        <f t="shared" si="59"/>
        <v>0</v>
      </c>
      <c r="AN158" s="69">
        <f t="shared" si="59"/>
        <v>0</v>
      </c>
      <c r="AO158" s="70">
        <f t="shared" si="59"/>
        <v>0</v>
      </c>
    </row>
    <row r="159" spans="2:41" outlineLevel="1">
      <c r="B159" s="33" t="s">
        <v>148</v>
      </c>
      <c r="C159" s="47" t="str">
        <f t="shared" si="56"/>
        <v>MG-262 | km 20 - 25</v>
      </c>
      <c r="D159" s="35" t="s">
        <v>21</v>
      </c>
      <c r="E159" s="36">
        <v>20</v>
      </c>
      <c r="F159" s="36">
        <v>25</v>
      </c>
      <c r="G159" s="37" t="s">
        <v>9</v>
      </c>
      <c r="H159" s="37">
        <v>4</v>
      </c>
      <c r="I159" s="55">
        <f t="shared" si="57"/>
        <v>88687.807442681791</v>
      </c>
      <c r="J159" s="78">
        <v>354751.22977072716</v>
      </c>
      <c r="K159" s="39">
        <v>5</v>
      </c>
      <c r="L159" s="69">
        <f t="shared" si="60"/>
        <v>0</v>
      </c>
      <c r="M159" s="69">
        <f t="shared" si="60"/>
        <v>0</v>
      </c>
      <c r="N159" s="69">
        <f t="shared" si="60"/>
        <v>0</v>
      </c>
      <c r="O159" s="69">
        <f t="shared" si="60"/>
        <v>0</v>
      </c>
      <c r="P159" s="69">
        <f t="shared" si="60"/>
        <v>354751.22977072716</v>
      </c>
      <c r="Q159" s="69">
        <f t="shared" si="60"/>
        <v>0</v>
      </c>
      <c r="R159" s="69">
        <f t="shared" si="60"/>
        <v>0</v>
      </c>
      <c r="S159" s="69">
        <f t="shared" si="60"/>
        <v>0</v>
      </c>
      <c r="T159" s="69">
        <f t="shared" si="60"/>
        <v>0</v>
      </c>
      <c r="U159" s="69">
        <f t="shared" si="60"/>
        <v>0</v>
      </c>
      <c r="V159" s="69">
        <f t="shared" si="60"/>
        <v>0</v>
      </c>
      <c r="W159" s="69">
        <f t="shared" si="60"/>
        <v>0</v>
      </c>
      <c r="X159" s="69">
        <f t="shared" si="60"/>
        <v>0</v>
      </c>
      <c r="Y159" s="69">
        <f t="shared" si="60"/>
        <v>0</v>
      </c>
      <c r="Z159" s="69">
        <f t="shared" si="60"/>
        <v>0</v>
      </c>
      <c r="AA159" s="69">
        <f t="shared" si="60"/>
        <v>0</v>
      </c>
      <c r="AB159" s="69">
        <f t="shared" si="59"/>
        <v>0</v>
      </c>
      <c r="AC159" s="69">
        <f t="shared" si="59"/>
        <v>0</v>
      </c>
      <c r="AD159" s="69">
        <f t="shared" si="59"/>
        <v>0</v>
      </c>
      <c r="AE159" s="69">
        <f t="shared" si="59"/>
        <v>0</v>
      </c>
      <c r="AF159" s="69">
        <f t="shared" si="59"/>
        <v>0</v>
      </c>
      <c r="AG159" s="69">
        <f t="shared" si="59"/>
        <v>0</v>
      </c>
      <c r="AH159" s="69">
        <f t="shared" si="59"/>
        <v>0</v>
      </c>
      <c r="AI159" s="69">
        <f t="shared" si="59"/>
        <v>0</v>
      </c>
      <c r="AJ159" s="69">
        <f t="shared" si="59"/>
        <v>0</v>
      </c>
      <c r="AK159" s="69">
        <f t="shared" si="59"/>
        <v>0</v>
      </c>
      <c r="AL159" s="69">
        <f t="shared" si="59"/>
        <v>0</v>
      </c>
      <c r="AM159" s="69">
        <f t="shared" si="59"/>
        <v>0</v>
      </c>
      <c r="AN159" s="69">
        <f t="shared" si="59"/>
        <v>0</v>
      </c>
      <c r="AO159" s="70">
        <f t="shared" si="59"/>
        <v>0</v>
      </c>
    </row>
    <row r="160" spans="2:41" outlineLevel="1">
      <c r="B160" s="33" t="s">
        <v>149</v>
      </c>
      <c r="C160" s="47" t="str">
        <f t="shared" si="56"/>
        <v>MG-262 | km 25 - 30</v>
      </c>
      <c r="D160" s="35" t="s">
        <v>21</v>
      </c>
      <c r="E160" s="36">
        <v>25</v>
      </c>
      <c r="F160" s="36">
        <v>30</v>
      </c>
      <c r="G160" s="37" t="s">
        <v>9</v>
      </c>
      <c r="H160" s="37">
        <v>0</v>
      </c>
      <c r="I160" s="55">
        <f t="shared" si="57"/>
        <v>0</v>
      </c>
      <c r="J160" s="78">
        <v>0</v>
      </c>
      <c r="K160" s="39">
        <v>5</v>
      </c>
      <c r="L160" s="69">
        <f t="shared" si="60"/>
        <v>0</v>
      </c>
      <c r="M160" s="69">
        <f t="shared" si="60"/>
        <v>0</v>
      </c>
      <c r="N160" s="69">
        <f t="shared" si="60"/>
        <v>0</v>
      </c>
      <c r="O160" s="69">
        <f t="shared" si="60"/>
        <v>0</v>
      </c>
      <c r="P160" s="69">
        <f t="shared" si="60"/>
        <v>0</v>
      </c>
      <c r="Q160" s="69">
        <f t="shared" si="60"/>
        <v>0</v>
      </c>
      <c r="R160" s="69">
        <f t="shared" si="60"/>
        <v>0</v>
      </c>
      <c r="S160" s="69">
        <f t="shared" si="60"/>
        <v>0</v>
      </c>
      <c r="T160" s="69">
        <f t="shared" si="60"/>
        <v>0</v>
      </c>
      <c r="U160" s="69">
        <f t="shared" si="60"/>
        <v>0</v>
      </c>
      <c r="V160" s="69">
        <f t="shared" si="60"/>
        <v>0</v>
      </c>
      <c r="W160" s="69">
        <f t="shared" si="60"/>
        <v>0</v>
      </c>
      <c r="X160" s="69">
        <f t="shared" si="60"/>
        <v>0</v>
      </c>
      <c r="Y160" s="69">
        <f t="shared" si="60"/>
        <v>0</v>
      </c>
      <c r="Z160" s="69">
        <f t="shared" si="60"/>
        <v>0</v>
      </c>
      <c r="AA160" s="69">
        <f t="shared" si="60"/>
        <v>0</v>
      </c>
      <c r="AB160" s="69">
        <f t="shared" si="59"/>
        <v>0</v>
      </c>
      <c r="AC160" s="69">
        <f t="shared" si="59"/>
        <v>0</v>
      </c>
      <c r="AD160" s="69">
        <f t="shared" si="59"/>
        <v>0</v>
      </c>
      <c r="AE160" s="69">
        <f t="shared" si="59"/>
        <v>0</v>
      </c>
      <c r="AF160" s="69">
        <f t="shared" si="59"/>
        <v>0</v>
      </c>
      <c r="AG160" s="69">
        <f t="shared" si="59"/>
        <v>0</v>
      </c>
      <c r="AH160" s="69">
        <f t="shared" si="59"/>
        <v>0</v>
      </c>
      <c r="AI160" s="69">
        <f t="shared" si="59"/>
        <v>0</v>
      </c>
      <c r="AJ160" s="69">
        <f t="shared" si="59"/>
        <v>0</v>
      </c>
      <c r="AK160" s="69">
        <f t="shared" si="59"/>
        <v>0</v>
      </c>
      <c r="AL160" s="69">
        <f t="shared" si="59"/>
        <v>0</v>
      </c>
      <c r="AM160" s="69">
        <f t="shared" si="59"/>
        <v>0</v>
      </c>
      <c r="AN160" s="69">
        <f t="shared" si="59"/>
        <v>0</v>
      </c>
      <c r="AO160" s="70">
        <f t="shared" si="59"/>
        <v>0</v>
      </c>
    </row>
    <row r="161" spans="2:41" outlineLevel="1">
      <c r="B161" s="33" t="s">
        <v>150</v>
      </c>
      <c r="C161" s="47" t="str">
        <f t="shared" si="56"/>
        <v>MG-262 | km 30 - 35</v>
      </c>
      <c r="D161" s="35" t="s">
        <v>21</v>
      </c>
      <c r="E161" s="36">
        <v>30</v>
      </c>
      <c r="F161" s="36">
        <v>35</v>
      </c>
      <c r="G161" s="37" t="s">
        <v>9</v>
      </c>
      <c r="H161" s="37">
        <v>3</v>
      </c>
      <c r="I161" s="55">
        <f t="shared" si="57"/>
        <v>88687.807442681762</v>
      </c>
      <c r="J161" s="78">
        <v>266063.4223280453</v>
      </c>
      <c r="K161" s="39">
        <v>5</v>
      </c>
      <c r="L161" s="69">
        <f t="shared" si="60"/>
        <v>0</v>
      </c>
      <c r="M161" s="69">
        <f t="shared" si="60"/>
        <v>0</v>
      </c>
      <c r="N161" s="69">
        <f t="shared" si="60"/>
        <v>0</v>
      </c>
      <c r="O161" s="69">
        <f t="shared" si="60"/>
        <v>0</v>
      </c>
      <c r="P161" s="69">
        <f t="shared" si="60"/>
        <v>266063.4223280453</v>
      </c>
      <c r="Q161" s="69">
        <f t="shared" si="60"/>
        <v>0</v>
      </c>
      <c r="R161" s="69">
        <f t="shared" si="60"/>
        <v>0</v>
      </c>
      <c r="S161" s="69">
        <f t="shared" si="60"/>
        <v>0</v>
      </c>
      <c r="T161" s="69">
        <f t="shared" si="60"/>
        <v>0</v>
      </c>
      <c r="U161" s="69">
        <f t="shared" si="60"/>
        <v>0</v>
      </c>
      <c r="V161" s="69">
        <f t="shared" si="60"/>
        <v>0</v>
      </c>
      <c r="W161" s="69">
        <f t="shared" si="60"/>
        <v>0</v>
      </c>
      <c r="X161" s="69">
        <f t="shared" si="60"/>
        <v>0</v>
      </c>
      <c r="Y161" s="69">
        <f t="shared" si="60"/>
        <v>0</v>
      </c>
      <c r="Z161" s="69">
        <f t="shared" si="60"/>
        <v>0</v>
      </c>
      <c r="AA161" s="69">
        <f t="shared" si="60"/>
        <v>0</v>
      </c>
      <c r="AB161" s="69">
        <f t="shared" si="59"/>
        <v>0</v>
      </c>
      <c r="AC161" s="69">
        <f t="shared" si="59"/>
        <v>0</v>
      </c>
      <c r="AD161" s="69">
        <f t="shared" si="59"/>
        <v>0</v>
      </c>
      <c r="AE161" s="69">
        <f t="shared" si="59"/>
        <v>0</v>
      </c>
      <c r="AF161" s="69">
        <f t="shared" si="59"/>
        <v>0</v>
      </c>
      <c r="AG161" s="69">
        <f t="shared" si="59"/>
        <v>0</v>
      </c>
      <c r="AH161" s="69">
        <f t="shared" si="59"/>
        <v>0</v>
      </c>
      <c r="AI161" s="69">
        <f t="shared" si="59"/>
        <v>0</v>
      </c>
      <c r="AJ161" s="69">
        <f t="shared" si="59"/>
        <v>0</v>
      </c>
      <c r="AK161" s="69">
        <f t="shared" si="59"/>
        <v>0</v>
      </c>
      <c r="AL161" s="69">
        <f t="shared" si="59"/>
        <v>0</v>
      </c>
      <c r="AM161" s="69">
        <f t="shared" si="59"/>
        <v>0</v>
      </c>
      <c r="AN161" s="69">
        <f t="shared" si="59"/>
        <v>0</v>
      </c>
      <c r="AO161" s="70">
        <f t="shared" si="59"/>
        <v>0</v>
      </c>
    </row>
    <row r="162" spans="2:41" outlineLevel="1">
      <c r="B162" s="33" t="s">
        <v>151</v>
      </c>
      <c r="C162" s="47" t="str">
        <f t="shared" si="56"/>
        <v>MG-262 | km 35 - 40</v>
      </c>
      <c r="D162" s="35" t="s">
        <v>21</v>
      </c>
      <c r="E162" s="36">
        <v>35</v>
      </c>
      <c r="F162" s="36">
        <v>40</v>
      </c>
      <c r="G162" s="37" t="s">
        <v>9</v>
      </c>
      <c r="H162" s="37">
        <v>0</v>
      </c>
      <c r="I162" s="55">
        <f t="shared" si="57"/>
        <v>0</v>
      </c>
      <c r="J162" s="78">
        <v>0</v>
      </c>
      <c r="K162" s="39">
        <v>5</v>
      </c>
      <c r="L162" s="69">
        <f t="shared" si="60"/>
        <v>0</v>
      </c>
      <c r="M162" s="69">
        <f t="shared" si="60"/>
        <v>0</v>
      </c>
      <c r="N162" s="69">
        <f t="shared" si="60"/>
        <v>0</v>
      </c>
      <c r="O162" s="69">
        <f t="shared" si="60"/>
        <v>0</v>
      </c>
      <c r="P162" s="69">
        <f t="shared" si="60"/>
        <v>0</v>
      </c>
      <c r="Q162" s="69">
        <f t="shared" si="60"/>
        <v>0</v>
      </c>
      <c r="R162" s="69">
        <f t="shared" si="60"/>
        <v>0</v>
      </c>
      <c r="S162" s="69">
        <f t="shared" si="60"/>
        <v>0</v>
      </c>
      <c r="T162" s="69">
        <f t="shared" si="60"/>
        <v>0</v>
      </c>
      <c r="U162" s="69">
        <f t="shared" si="60"/>
        <v>0</v>
      </c>
      <c r="V162" s="69">
        <f t="shared" si="60"/>
        <v>0</v>
      </c>
      <c r="W162" s="69">
        <f t="shared" si="60"/>
        <v>0</v>
      </c>
      <c r="X162" s="69">
        <f t="shared" si="60"/>
        <v>0</v>
      </c>
      <c r="Y162" s="69">
        <f t="shared" si="60"/>
        <v>0</v>
      </c>
      <c r="Z162" s="69">
        <f t="shared" si="60"/>
        <v>0</v>
      </c>
      <c r="AA162" s="69">
        <f t="shared" si="60"/>
        <v>0</v>
      </c>
      <c r="AB162" s="69">
        <f t="shared" si="59"/>
        <v>0</v>
      </c>
      <c r="AC162" s="69">
        <f t="shared" si="59"/>
        <v>0</v>
      </c>
      <c r="AD162" s="69">
        <f t="shared" si="59"/>
        <v>0</v>
      </c>
      <c r="AE162" s="69">
        <f t="shared" si="59"/>
        <v>0</v>
      </c>
      <c r="AF162" s="69">
        <f t="shared" si="59"/>
        <v>0</v>
      </c>
      <c r="AG162" s="69">
        <f t="shared" si="59"/>
        <v>0</v>
      </c>
      <c r="AH162" s="69">
        <f t="shared" ref="AB162:AO168" si="61">IF($K162=AH$4,$J162,0)</f>
        <v>0</v>
      </c>
      <c r="AI162" s="69">
        <f t="shared" si="61"/>
        <v>0</v>
      </c>
      <c r="AJ162" s="69">
        <f t="shared" si="61"/>
        <v>0</v>
      </c>
      <c r="AK162" s="69">
        <f t="shared" si="61"/>
        <v>0</v>
      </c>
      <c r="AL162" s="69">
        <f t="shared" si="61"/>
        <v>0</v>
      </c>
      <c r="AM162" s="69">
        <f t="shared" si="61"/>
        <v>0</v>
      </c>
      <c r="AN162" s="69">
        <f t="shared" si="61"/>
        <v>0</v>
      </c>
      <c r="AO162" s="70">
        <f t="shared" si="61"/>
        <v>0</v>
      </c>
    </row>
    <row r="163" spans="2:41" outlineLevel="1">
      <c r="B163" s="33" t="s">
        <v>152</v>
      </c>
      <c r="C163" s="47" t="str">
        <f t="shared" si="56"/>
        <v>MG-262 | km 40 - 45</v>
      </c>
      <c r="D163" s="35" t="s">
        <v>21</v>
      </c>
      <c r="E163" s="36">
        <v>40</v>
      </c>
      <c r="F163" s="36">
        <v>45</v>
      </c>
      <c r="G163" s="37" t="s">
        <v>9</v>
      </c>
      <c r="H163" s="37">
        <v>4</v>
      </c>
      <c r="I163" s="55">
        <f t="shared" si="57"/>
        <v>88687.807442681791</v>
      </c>
      <c r="J163" s="78">
        <v>354751.22977072716</v>
      </c>
      <c r="K163" s="39">
        <v>4</v>
      </c>
      <c r="L163" s="69">
        <f t="shared" si="60"/>
        <v>0</v>
      </c>
      <c r="M163" s="69">
        <f t="shared" si="60"/>
        <v>0</v>
      </c>
      <c r="N163" s="69">
        <f t="shared" si="60"/>
        <v>0</v>
      </c>
      <c r="O163" s="69">
        <f t="shared" si="60"/>
        <v>354751.22977072716</v>
      </c>
      <c r="P163" s="69">
        <f t="shared" si="60"/>
        <v>0</v>
      </c>
      <c r="Q163" s="69">
        <f t="shared" si="60"/>
        <v>0</v>
      </c>
      <c r="R163" s="69">
        <f t="shared" si="60"/>
        <v>0</v>
      </c>
      <c r="S163" s="69">
        <f t="shared" si="60"/>
        <v>0</v>
      </c>
      <c r="T163" s="69">
        <f t="shared" si="60"/>
        <v>0</v>
      </c>
      <c r="U163" s="69">
        <f t="shared" si="60"/>
        <v>0</v>
      </c>
      <c r="V163" s="69">
        <f t="shared" si="60"/>
        <v>0</v>
      </c>
      <c r="W163" s="69">
        <f t="shared" si="60"/>
        <v>0</v>
      </c>
      <c r="X163" s="69">
        <f t="shared" si="60"/>
        <v>0</v>
      </c>
      <c r="Y163" s="69">
        <f t="shared" si="60"/>
        <v>0</v>
      </c>
      <c r="Z163" s="69">
        <f t="shared" si="60"/>
        <v>0</v>
      </c>
      <c r="AA163" s="69">
        <f t="shared" si="60"/>
        <v>0</v>
      </c>
      <c r="AB163" s="69">
        <f t="shared" si="61"/>
        <v>0</v>
      </c>
      <c r="AC163" s="69">
        <f t="shared" si="61"/>
        <v>0</v>
      </c>
      <c r="AD163" s="69">
        <f t="shared" si="61"/>
        <v>0</v>
      </c>
      <c r="AE163" s="69">
        <f t="shared" si="61"/>
        <v>0</v>
      </c>
      <c r="AF163" s="69">
        <f t="shared" si="61"/>
        <v>0</v>
      </c>
      <c r="AG163" s="69">
        <f t="shared" si="61"/>
        <v>0</v>
      </c>
      <c r="AH163" s="69">
        <f t="shared" si="61"/>
        <v>0</v>
      </c>
      <c r="AI163" s="69">
        <f t="shared" si="61"/>
        <v>0</v>
      </c>
      <c r="AJ163" s="69">
        <f t="shared" si="61"/>
        <v>0</v>
      </c>
      <c r="AK163" s="69">
        <f t="shared" si="61"/>
        <v>0</v>
      </c>
      <c r="AL163" s="69">
        <f t="shared" si="61"/>
        <v>0</v>
      </c>
      <c r="AM163" s="69">
        <f t="shared" si="61"/>
        <v>0</v>
      </c>
      <c r="AN163" s="69">
        <f t="shared" si="61"/>
        <v>0</v>
      </c>
      <c r="AO163" s="70">
        <f t="shared" si="61"/>
        <v>0</v>
      </c>
    </row>
    <row r="164" spans="2:41" outlineLevel="1">
      <c r="B164" s="33" t="s">
        <v>153</v>
      </c>
      <c r="C164" s="47" t="str">
        <f t="shared" si="56"/>
        <v>MG-262 | km 45 - 50</v>
      </c>
      <c r="D164" s="35" t="s">
        <v>21</v>
      </c>
      <c r="E164" s="36">
        <v>45</v>
      </c>
      <c r="F164" s="36">
        <v>50</v>
      </c>
      <c r="G164" s="37" t="s">
        <v>9</v>
      </c>
      <c r="H164" s="37">
        <v>1</v>
      </c>
      <c r="I164" s="55">
        <f t="shared" si="57"/>
        <v>88687.807442681791</v>
      </c>
      <c r="J164" s="78">
        <v>88687.807442681791</v>
      </c>
      <c r="K164" s="39">
        <v>4</v>
      </c>
      <c r="L164" s="69">
        <f t="shared" si="60"/>
        <v>0</v>
      </c>
      <c r="M164" s="69">
        <f t="shared" si="60"/>
        <v>0</v>
      </c>
      <c r="N164" s="69">
        <f t="shared" si="60"/>
        <v>0</v>
      </c>
      <c r="O164" s="69">
        <f t="shared" si="60"/>
        <v>88687.807442681791</v>
      </c>
      <c r="P164" s="69">
        <f t="shared" si="60"/>
        <v>0</v>
      </c>
      <c r="Q164" s="69">
        <f t="shared" si="60"/>
        <v>0</v>
      </c>
      <c r="R164" s="69">
        <f t="shared" si="60"/>
        <v>0</v>
      </c>
      <c r="S164" s="69">
        <f t="shared" si="60"/>
        <v>0</v>
      </c>
      <c r="T164" s="69">
        <f t="shared" si="60"/>
        <v>0</v>
      </c>
      <c r="U164" s="69">
        <f t="shared" si="60"/>
        <v>0</v>
      </c>
      <c r="V164" s="69">
        <f t="shared" si="60"/>
        <v>0</v>
      </c>
      <c r="W164" s="69">
        <f t="shared" si="60"/>
        <v>0</v>
      </c>
      <c r="X164" s="69">
        <f t="shared" si="60"/>
        <v>0</v>
      </c>
      <c r="Y164" s="69">
        <f t="shared" si="60"/>
        <v>0</v>
      </c>
      <c r="Z164" s="69">
        <f t="shared" si="60"/>
        <v>0</v>
      </c>
      <c r="AA164" s="69">
        <f t="shared" si="60"/>
        <v>0</v>
      </c>
      <c r="AB164" s="69">
        <f t="shared" si="61"/>
        <v>0</v>
      </c>
      <c r="AC164" s="69">
        <f t="shared" si="61"/>
        <v>0</v>
      </c>
      <c r="AD164" s="69">
        <f t="shared" si="61"/>
        <v>0</v>
      </c>
      <c r="AE164" s="69">
        <f t="shared" si="61"/>
        <v>0</v>
      </c>
      <c r="AF164" s="69">
        <f t="shared" si="61"/>
        <v>0</v>
      </c>
      <c r="AG164" s="69">
        <f t="shared" si="61"/>
        <v>0</v>
      </c>
      <c r="AH164" s="69">
        <f t="shared" si="61"/>
        <v>0</v>
      </c>
      <c r="AI164" s="69">
        <f t="shared" si="61"/>
        <v>0</v>
      </c>
      <c r="AJ164" s="69">
        <f t="shared" si="61"/>
        <v>0</v>
      </c>
      <c r="AK164" s="69">
        <f t="shared" si="61"/>
        <v>0</v>
      </c>
      <c r="AL164" s="69">
        <f t="shared" si="61"/>
        <v>0</v>
      </c>
      <c r="AM164" s="69">
        <f t="shared" si="61"/>
        <v>0</v>
      </c>
      <c r="AN164" s="69">
        <f t="shared" si="61"/>
        <v>0</v>
      </c>
      <c r="AO164" s="70">
        <f t="shared" si="61"/>
        <v>0</v>
      </c>
    </row>
    <row r="165" spans="2:41" outlineLevel="1">
      <c r="B165" s="33" t="s">
        <v>154</v>
      </c>
      <c r="C165" s="47" t="str">
        <f t="shared" si="56"/>
        <v>MG-262 | km 50 - 55</v>
      </c>
      <c r="D165" s="35" t="s">
        <v>21</v>
      </c>
      <c r="E165" s="36">
        <v>50</v>
      </c>
      <c r="F165" s="36">
        <v>55</v>
      </c>
      <c r="G165" s="37" t="s">
        <v>9</v>
      </c>
      <c r="H165" s="37">
        <v>1</v>
      </c>
      <c r="I165" s="55">
        <f t="shared" si="57"/>
        <v>88687.807442681791</v>
      </c>
      <c r="J165" s="78">
        <v>88687.807442681791</v>
      </c>
      <c r="K165" s="39">
        <v>4</v>
      </c>
      <c r="L165" s="69">
        <f t="shared" si="60"/>
        <v>0</v>
      </c>
      <c r="M165" s="69">
        <f t="shared" si="60"/>
        <v>0</v>
      </c>
      <c r="N165" s="69">
        <f t="shared" si="60"/>
        <v>0</v>
      </c>
      <c r="O165" s="69">
        <f t="shared" si="60"/>
        <v>88687.807442681791</v>
      </c>
      <c r="P165" s="69">
        <f t="shared" si="60"/>
        <v>0</v>
      </c>
      <c r="Q165" s="69">
        <f t="shared" si="60"/>
        <v>0</v>
      </c>
      <c r="R165" s="69">
        <f t="shared" si="60"/>
        <v>0</v>
      </c>
      <c r="S165" s="69">
        <f t="shared" si="60"/>
        <v>0</v>
      </c>
      <c r="T165" s="69">
        <f t="shared" si="60"/>
        <v>0</v>
      </c>
      <c r="U165" s="69">
        <f t="shared" si="60"/>
        <v>0</v>
      </c>
      <c r="V165" s="69">
        <f t="shared" si="60"/>
        <v>0</v>
      </c>
      <c r="W165" s="69">
        <f t="shared" si="60"/>
        <v>0</v>
      </c>
      <c r="X165" s="69">
        <f t="shared" si="60"/>
        <v>0</v>
      </c>
      <c r="Y165" s="69">
        <f t="shared" si="60"/>
        <v>0</v>
      </c>
      <c r="Z165" s="69">
        <f t="shared" si="60"/>
        <v>0</v>
      </c>
      <c r="AA165" s="69">
        <f t="shared" si="60"/>
        <v>0</v>
      </c>
      <c r="AB165" s="69">
        <f t="shared" si="61"/>
        <v>0</v>
      </c>
      <c r="AC165" s="69">
        <f t="shared" si="61"/>
        <v>0</v>
      </c>
      <c r="AD165" s="69">
        <f t="shared" si="61"/>
        <v>0</v>
      </c>
      <c r="AE165" s="69">
        <f t="shared" si="61"/>
        <v>0</v>
      </c>
      <c r="AF165" s="69">
        <f t="shared" si="61"/>
        <v>0</v>
      </c>
      <c r="AG165" s="69">
        <f t="shared" si="61"/>
        <v>0</v>
      </c>
      <c r="AH165" s="69">
        <f t="shared" si="61"/>
        <v>0</v>
      </c>
      <c r="AI165" s="69">
        <f t="shared" si="61"/>
        <v>0</v>
      </c>
      <c r="AJ165" s="69">
        <f t="shared" si="61"/>
        <v>0</v>
      </c>
      <c r="AK165" s="69">
        <f t="shared" si="61"/>
        <v>0</v>
      </c>
      <c r="AL165" s="69">
        <f t="shared" si="61"/>
        <v>0</v>
      </c>
      <c r="AM165" s="69">
        <f t="shared" si="61"/>
        <v>0</v>
      </c>
      <c r="AN165" s="69">
        <f t="shared" si="61"/>
        <v>0</v>
      </c>
      <c r="AO165" s="70">
        <f t="shared" si="61"/>
        <v>0</v>
      </c>
    </row>
    <row r="166" spans="2:41" outlineLevel="1">
      <c r="B166" s="33" t="s">
        <v>155</v>
      </c>
      <c r="C166" s="47" t="str">
        <f t="shared" si="56"/>
        <v>MG-262 | km 55 - 60</v>
      </c>
      <c r="D166" s="35" t="s">
        <v>21</v>
      </c>
      <c r="E166" s="36">
        <v>55</v>
      </c>
      <c r="F166" s="36">
        <v>60</v>
      </c>
      <c r="G166" s="37" t="s">
        <v>9</v>
      </c>
      <c r="H166" s="37">
        <v>1</v>
      </c>
      <c r="I166" s="55">
        <f t="shared" si="57"/>
        <v>88687.807442681791</v>
      </c>
      <c r="J166" s="78">
        <v>88687.807442681791</v>
      </c>
      <c r="K166" s="39">
        <v>3</v>
      </c>
      <c r="L166" s="69">
        <f t="shared" si="60"/>
        <v>0</v>
      </c>
      <c r="M166" s="69">
        <f t="shared" si="60"/>
        <v>0</v>
      </c>
      <c r="N166" s="69">
        <f t="shared" si="60"/>
        <v>88687.807442681791</v>
      </c>
      <c r="O166" s="69">
        <f t="shared" si="60"/>
        <v>0</v>
      </c>
      <c r="P166" s="69">
        <f t="shared" si="60"/>
        <v>0</v>
      </c>
      <c r="Q166" s="69">
        <f t="shared" si="60"/>
        <v>0</v>
      </c>
      <c r="R166" s="69">
        <f t="shared" si="60"/>
        <v>0</v>
      </c>
      <c r="S166" s="69">
        <f t="shared" si="60"/>
        <v>0</v>
      </c>
      <c r="T166" s="69">
        <f t="shared" si="60"/>
        <v>0</v>
      </c>
      <c r="U166" s="69">
        <f t="shared" si="60"/>
        <v>0</v>
      </c>
      <c r="V166" s="69">
        <f t="shared" si="60"/>
        <v>0</v>
      </c>
      <c r="W166" s="69">
        <f t="shared" si="60"/>
        <v>0</v>
      </c>
      <c r="X166" s="69">
        <f t="shared" si="60"/>
        <v>0</v>
      </c>
      <c r="Y166" s="69">
        <f t="shared" si="60"/>
        <v>0</v>
      </c>
      <c r="Z166" s="69">
        <f t="shared" si="60"/>
        <v>0</v>
      </c>
      <c r="AA166" s="69">
        <f t="shared" si="60"/>
        <v>0</v>
      </c>
      <c r="AB166" s="69">
        <f t="shared" si="61"/>
        <v>0</v>
      </c>
      <c r="AC166" s="69">
        <f t="shared" si="61"/>
        <v>0</v>
      </c>
      <c r="AD166" s="69">
        <f t="shared" si="61"/>
        <v>0</v>
      </c>
      <c r="AE166" s="69">
        <f t="shared" si="61"/>
        <v>0</v>
      </c>
      <c r="AF166" s="69">
        <f t="shared" si="61"/>
        <v>0</v>
      </c>
      <c r="AG166" s="69">
        <f t="shared" si="61"/>
        <v>0</v>
      </c>
      <c r="AH166" s="69">
        <f t="shared" si="61"/>
        <v>0</v>
      </c>
      <c r="AI166" s="69">
        <f t="shared" si="61"/>
        <v>0</v>
      </c>
      <c r="AJ166" s="69">
        <f t="shared" si="61"/>
        <v>0</v>
      </c>
      <c r="AK166" s="69">
        <f t="shared" si="61"/>
        <v>0</v>
      </c>
      <c r="AL166" s="69">
        <f t="shared" si="61"/>
        <v>0</v>
      </c>
      <c r="AM166" s="69">
        <f t="shared" si="61"/>
        <v>0</v>
      </c>
      <c r="AN166" s="69">
        <f t="shared" si="61"/>
        <v>0</v>
      </c>
      <c r="AO166" s="70">
        <f t="shared" si="61"/>
        <v>0</v>
      </c>
    </row>
    <row r="167" spans="2:41" outlineLevel="1">
      <c r="B167" s="33" t="s">
        <v>156</v>
      </c>
      <c r="C167" s="47" t="str">
        <f t="shared" si="56"/>
        <v>MG-262 | km 60 - 65</v>
      </c>
      <c r="D167" s="35" t="s">
        <v>21</v>
      </c>
      <c r="E167" s="36">
        <v>60</v>
      </c>
      <c r="F167" s="36">
        <v>65</v>
      </c>
      <c r="G167" s="37" t="s">
        <v>9</v>
      </c>
      <c r="H167" s="37">
        <v>0</v>
      </c>
      <c r="I167" s="55">
        <f t="shared" si="57"/>
        <v>0</v>
      </c>
      <c r="J167" s="78">
        <v>0</v>
      </c>
      <c r="K167" s="39">
        <v>3</v>
      </c>
      <c r="L167" s="69">
        <f t="shared" si="60"/>
        <v>0</v>
      </c>
      <c r="M167" s="69">
        <f t="shared" si="60"/>
        <v>0</v>
      </c>
      <c r="N167" s="69">
        <f t="shared" si="60"/>
        <v>0</v>
      </c>
      <c r="O167" s="69">
        <f t="shared" si="60"/>
        <v>0</v>
      </c>
      <c r="P167" s="69">
        <f t="shared" si="60"/>
        <v>0</v>
      </c>
      <c r="Q167" s="69">
        <f t="shared" si="60"/>
        <v>0</v>
      </c>
      <c r="R167" s="69">
        <f t="shared" si="60"/>
        <v>0</v>
      </c>
      <c r="S167" s="69">
        <f t="shared" si="60"/>
        <v>0</v>
      </c>
      <c r="T167" s="69">
        <f t="shared" si="60"/>
        <v>0</v>
      </c>
      <c r="U167" s="69">
        <f t="shared" si="60"/>
        <v>0</v>
      </c>
      <c r="V167" s="69">
        <f t="shared" si="60"/>
        <v>0</v>
      </c>
      <c r="W167" s="69">
        <f t="shared" si="60"/>
        <v>0</v>
      </c>
      <c r="X167" s="69">
        <f t="shared" si="60"/>
        <v>0</v>
      </c>
      <c r="Y167" s="69">
        <f t="shared" si="60"/>
        <v>0</v>
      </c>
      <c r="Z167" s="69">
        <f t="shared" si="60"/>
        <v>0</v>
      </c>
      <c r="AA167" s="69">
        <f t="shared" si="60"/>
        <v>0</v>
      </c>
      <c r="AB167" s="69">
        <f t="shared" si="61"/>
        <v>0</v>
      </c>
      <c r="AC167" s="69">
        <f t="shared" si="61"/>
        <v>0</v>
      </c>
      <c r="AD167" s="69">
        <f t="shared" si="61"/>
        <v>0</v>
      </c>
      <c r="AE167" s="69">
        <f t="shared" si="61"/>
        <v>0</v>
      </c>
      <c r="AF167" s="69">
        <f t="shared" si="61"/>
        <v>0</v>
      </c>
      <c r="AG167" s="69">
        <f t="shared" si="61"/>
        <v>0</v>
      </c>
      <c r="AH167" s="69">
        <f t="shared" si="61"/>
        <v>0</v>
      </c>
      <c r="AI167" s="69">
        <f t="shared" si="61"/>
        <v>0</v>
      </c>
      <c r="AJ167" s="69">
        <f t="shared" si="61"/>
        <v>0</v>
      </c>
      <c r="AK167" s="69">
        <f t="shared" si="61"/>
        <v>0</v>
      </c>
      <c r="AL167" s="69">
        <f t="shared" si="61"/>
        <v>0</v>
      </c>
      <c r="AM167" s="69">
        <f t="shared" si="61"/>
        <v>0</v>
      </c>
      <c r="AN167" s="69">
        <f t="shared" si="61"/>
        <v>0</v>
      </c>
      <c r="AO167" s="70">
        <f t="shared" si="61"/>
        <v>0</v>
      </c>
    </row>
    <row r="168" spans="2:41" outlineLevel="1">
      <c r="B168" s="33" t="s">
        <v>157</v>
      </c>
      <c r="C168" s="47" t="str">
        <f t="shared" si="56"/>
        <v>MG-262 | km 65 - 71</v>
      </c>
      <c r="D168" s="35" t="s">
        <v>21</v>
      </c>
      <c r="E168" s="36">
        <v>65</v>
      </c>
      <c r="F168" s="36">
        <v>71</v>
      </c>
      <c r="G168" s="37" t="s">
        <v>9</v>
      </c>
      <c r="H168" s="37">
        <v>0</v>
      </c>
      <c r="I168" s="55">
        <f t="shared" si="57"/>
        <v>0</v>
      </c>
      <c r="J168" s="78">
        <v>0</v>
      </c>
      <c r="K168" s="39">
        <v>3</v>
      </c>
      <c r="L168" s="69">
        <f t="shared" si="60"/>
        <v>0</v>
      </c>
      <c r="M168" s="69">
        <f t="shared" si="60"/>
        <v>0</v>
      </c>
      <c r="N168" s="69">
        <f t="shared" si="60"/>
        <v>0</v>
      </c>
      <c r="O168" s="69">
        <f t="shared" si="60"/>
        <v>0</v>
      </c>
      <c r="P168" s="69">
        <f t="shared" si="60"/>
        <v>0</v>
      </c>
      <c r="Q168" s="69">
        <f t="shared" si="60"/>
        <v>0</v>
      </c>
      <c r="R168" s="69">
        <f t="shared" si="60"/>
        <v>0</v>
      </c>
      <c r="S168" s="69">
        <f t="shared" si="60"/>
        <v>0</v>
      </c>
      <c r="T168" s="69">
        <f t="shared" si="60"/>
        <v>0</v>
      </c>
      <c r="U168" s="69">
        <f t="shared" si="60"/>
        <v>0</v>
      </c>
      <c r="V168" s="69">
        <f t="shared" si="60"/>
        <v>0</v>
      </c>
      <c r="W168" s="69">
        <f t="shared" si="60"/>
        <v>0</v>
      </c>
      <c r="X168" s="69">
        <f t="shared" si="60"/>
        <v>0</v>
      </c>
      <c r="Y168" s="69">
        <f t="shared" si="60"/>
        <v>0</v>
      </c>
      <c r="Z168" s="69">
        <f t="shared" si="60"/>
        <v>0</v>
      </c>
      <c r="AA168" s="69">
        <f t="shared" si="60"/>
        <v>0</v>
      </c>
      <c r="AB168" s="69">
        <f t="shared" si="61"/>
        <v>0</v>
      </c>
      <c r="AC168" s="69">
        <f t="shared" si="61"/>
        <v>0</v>
      </c>
      <c r="AD168" s="69">
        <f t="shared" si="61"/>
        <v>0</v>
      </c>
      <c r="AE168" s="69">
        <f t="shared" si="61"/>
        <v>0</v>
      </c>
      <c r="AF168" s="69">
        <f t="shared" si="61"/>
        <v>0</v>
      </c>
      <c r="AG168" s="69">
        <f t="shared" si="61"/>
        <v>0</v>
      </c>
      <c r="AH168" s="69">
        <f t="shared" si="61"/>
        <v>0</v>
      </c>
      <c r="AI168" s="69">
        <f t="shared" si="61"/>
        <v>0</v>
      </c>
      <c r="AJ168" s="69">
        <f t="shared" si="61"/>
        <v>0</v>
      </c>
      <c r="AK168" s="69">
        <f t="shared" si="61"/>
        <v>0</v>
      </c>
      <c r="AL168" s="69">
        <f t="shared" si="61"/>
        <v>0</v>
      </c>
      <c r="AM168" s="69">
        <f t="shared" si="61"/>
        <v>0</v>
      </c>
      <c r="AN168" s="69">
        <f t="shared" si="61"/>
        <v>0</v>
      </c>
      <c r="AO168" s="70">
        <f t="shared" si="61"/>
        <v>0</v>
      </c>
    </row>
    <row r="169" spans="2:41">
      <c r="B169" s="42" t="s">
        <v>158</v>
      </c>
      <c r="C169" s="43" t="s">
        <v>159</v>
      </c>
      <c r="D169" s="44"/>
      <c r="E169" s="45"/>
      <c r="F169" s="45"/>
      <c r="G169" s="46"/>
      <c r="H169" s="46"/>
      <c r="I169" s="56"/>
      <c r="J169" s="74"/>
      <c r="K169" s="56"/>
      <c r="L169" s="71"/>
      <c r="M169" s="71"/>
      <c r="N169" s="71"/>
      <c r="O169" s="71"/>
      <c r="P169" s="71"/>
      <c r="Q169" s="71"/>
      <c r="R169" s="71"/>
      <c r="S169" s="71"/>
      <c r="T169" s="71"/>
      <c r="U169" s="71"/>
      <c r="V169" s="71"/>
      <c r="W169" s="71"/>
      <c r="X169" s="71"/>
      <c r="Y169" s="71"/>
      <c r="Z169" s="71"/>
      <c r="AA169" s="71"/>
      <c r="AB169" s="71"/>
      <c r="AC169" s="71"/>
      <c r="AD169" s="71"/>
      <c r="AE169" s="71"/>
      <c r="AF169" s="71"/>
      <c r="AG169" s="71"/>
      <c r="AH169" s="71"/>
      <c r="AI169" s="71"/>
      <c r="AJ169" s="71"/>
      <c r="AK169" s="71"/>
      <c r="AL169" s="71"/>
      <c r="AM169" s="71"/>
      <c r="AN169" s="71"/>
      <c r="AO169" s="72"/>
    </row>
    <row r="170" spans="2:41" outlineLevel="1">
      <c r="B170" s="33" t="str">
        <f>B169&amp;"."&amp;1</f>
        <v>2.8.2.1</v>
      </c>
      <c r="C170" s="47" t="str">
        <f t="shared" si="56"/>
        <v>MG-329 | km 100,5 - 105</v>
      </c>
      <c r="D170" s="35" t="s" cm="1">
        <v>23</v>
      </c>
      <c r="E170" s="36">
        <v>100.5</v>
      </c>
      <c r="F170" s="36">
        <v>105</v>
      </c>
      <c r="G170" s="37" t="s">
        <v>9</v>
      </c>
      <c r="H170" s="37">
        <v>0</v>
      </c>
      <c r="I170" s="55">
        <f t="shared" si="57"/>
        <v>0</v>
      </c>
      <c r="J170" s="78">
        <f t="array" ref="J170:J207">TRANSPOSE([9]Acesso_Tipo_2!$W$40:$BH$40)</f>
        <v>0</v>
      </c>
      <c r="K170" s="39">
        <f t="array" ref="K170:K207">TRANSPOSE([9]Acesso_Tipo_2!$W$43:$BH$43)</f>
        <v>4</v>
      </c>
      <c r="L170" s="69">
        <f t="shared" si="54"/>
        <v>0</v>
      </c>
      <c r="M170" s="69">
        <f t="shared" si="54"/>
        <v>0</v>
      </c>
      <c r="N170" s="69">
        <f t="shared" si="54"/>
        <v>0</v>
      </c>
      <c r="O170" s="69">
        <f t="shared" si="54"/>
        <v>0</v>
      </c>
      <c r="P170" s="69">
        <f t="shared" si="54"/>
        <v>0</v>
      </c>
      <c r="Q170" s="69">
        <f t="shared" si="54"/>
        <v>0</v>
      </c>
      <c r="R170" s="69">
        <f t="shared" si="54"/>
        <v>0</v>
      </c>
      <c r="S170" s="69">
        <f t="shared" si="54"/>
        <v>0</v>
      </c>
      <c r="T170" s="69">
        <f t="shared" si="54"/>
        <v>0</v>
      </c>
      <c r="U170" s="69">
        <f t="shared" si="54"/>
        <v>0</v>
      </c>
      <c r="V170" s="69">
        <f t="shared" si="54"/>
        <v>0</v>
      </c>
      <c r="W170" s="69">
        <f t="shared" si="54"/>
        <v>0</v>
      </c>
      <c r="X170" s="69">
        <f t="shared" si="54"/>
        <v>0</v>
      </c>
      <c r="Y170" s="69">
        <f t="shared" si="54"/>
        <v>0</v>
      </c>
      <c r="Z170" s="69">
        <f t="shared" si="54"/>
        <v>0</v>
      </c>
      <c r="AA170" s="69">
        <f t="shared" si="54"/>
        <v>0</v>
      </c>
      <c r="AB170" s="69">
        <f t="shared" si="55"/>
        <v>0</v>
      </c>
      <c r="AC170" s="69">
        <f t="shared" si="55"/>
        <v>0</v>
      </c>
      <c r="AD170" s="69">
        <f t="shared" si="55"/>
        <v>0</v>
      </c>
      <c r="AE170" s="69">
        <f t="shared" si="55"/>
        <v>0</v>
      </c>
      <c r="AF170" s="69">
        <f t="shared" si="55"/>
        <v>0</v>
      </c>
      <c r="AG170" s="69">
        <f t="shared" si="55"/>
        <v>0</v>
      </c>
      <c r="AH170" s="69">
        <f t="shared" si="55"/>
        <v>0</v>
      </c>
      <c r="AI170" s="69">
        <f t="shared" si="55"/>
        <v>0</v>
      </c>
      <c r="AJ170" s="69">
        <f t="shared" si="55"/>
        <v>0</v>
      </c>
      <c r="AK170" s="69">
        <f t="shared" si="55"/>
        <v>0</v>
      </c>
      <c r="AL170" s="69">
        <f t="shared" si="55"/>
        <v>0</v>
      </c>
      <c r="AM170" s="69">
        <f t="shared" si="55"/>
        <v>0</v>
      </c>
      <c r="AN170" s="69">
        <f t="shared" si="55"/>
        <v>0</v>
      </c>
      <c r="AO170" s="70">
        <f t="shared" si="55"/>
        <v>0</v>
      </c>
    </row>
    <row r="171" spans="2:41" outlineLevel="1">
      <c r="B171" s="33" t="str">
        <f>B169&amp;"."&amp;2</f>
        <v>2.8.2.2</v>
      </c>
      <c r="C171" s="47" t="str">
        <f t="shared" si="56"/>
        <v>MG-329 | km 105 - 110</v>
      </c>
      <c r="D171" s="35" t="s">
        <v>23</v>
      </c>
      <c r="E171" s="36">
        <v>105</v>
      </c>
      <c r="F171" s="36">
        <v>110</v>
      </c>
      <c r="G171" s="37" t="s">
        <v>9</v>
      </c>
      <c r="H171" s="37">
        <v>3</v>
      </c>
      <c r="I171" s="55">
        <f t="shared" si="57"/>
        <v>652218.78695756791</v>
      </c>
      <c r="J171" s="78">
        <v>1956656.3608727038</v>
      </c>
      <c r="K171" s="39">
        <v>4</v>
      </c>
      <c r="L171" s="69">
        <f t="shared" si="54"/>
        <v>0</v>
      </c>
      <c r="M171" s="69">
        <f t="shared" si="54"/>
        <v>0</v>
      </c>
      <c r="N171" s="69">
        <f t="shared" si="54"/>
        <v>0</v>
      </c>
      <c r="O171" s="69">
        <f t="shared" si="54"/>
        <v>1956656.3608727038</v>
      </c>
      <c r="P171" s="69">
        <f t="shared" si="54"/>
        <v>0</v>
      </c>
      <c r="Q171" s="69">
        <f t="shared" si="54"/>
        <v>0</v>
      </c>
      <c r="R171" s="69">
        <f t="shared" si="54"/>
        <v>0</v>
      </c>
      <c r="S171" s="69">
        <f t="shared" si="54"/>
        <v>0</v>
      </c>
      <c r="T171" s="69">
        <f t="shared" si="54"/>
        <v>0</v>
      </c>
      <c r="U171" s="69">
        <f t="shared" si="54"/>
        <v>0</v>
      </c>
      <c r="V171" s="69">
        <f t="shared" si="54"/>
        <v>0</v>
      </c>
      <c r="W171" s="69">
        <f t="shared" si="54"/>
        <v>0</v>
      </c>
      <c r="X171" s="69">
        <f t="shared" si="54"/>
        <v>0</v>
      </c>
      <c r="Y171" s="69">
        <f t="shared" si="54"/>
        <v>0</v>
      </c>
      <c r="Z171" s="69">
        <f t="shared" si="54"/>
        <v>0</v>
      </c>
      <c r="AA171" s="69">
        <f t="shared" si="54"/>
        <v>0</v>
      </c>
      <c r="AB171" s="69">
        <f t="shared" si="55"/>
        <v>0</v>
      </c>
      <c r="AC171" s="69">
        <f t="shared" si="55"/>
        <v>0</v>
      </c>
      <c r="AD171" s="69">
        <f t="shared" si="55"/>
        <v>0</v>
      </c>
      <c r="AE171" s="69">
        <f t="shared" si="55"/>
        <v>0</v>
      </c>
      <c r="AF171" s="69">
        <f t="shared" si="55"/>
        <v>0</v>
      </c>
      <c r="AG171" s="69">
        <f t="shared" si="55"/>
        <v>0</v>
      </c>
      <c r="AH171" s="69">
        <f t="shared" si="55"/>
        <v>0</v>
      </c>
      <c r="AI171" s="69">
        <f t="shared" si="55"/>
        <v>0</v>
      </c>
      <c r="AJ171" s="69">
        <f t="shared" si="55"/>
        <v>0</v>
      </c>
      <c r="AK171" s="69">
        <f t="shared" si="55"/>
        <v>0</v>
      </c>
      <c r="AL171" s="69">
        <f t="shared" si="55"/>
        <v>0</v>
      </c>
      <c r="AM171" s="69">
        <f t="shared" si="55"/>
        <v>0</v>
      </c>
      <c r="AN171" s="69">
        <f t="shared" si="55"/>
        <v>0</v>
      </c>
      <c r="AO171" s="70">
        <f t="shared" si="55"/>
        <v>0</v>
      </c>
    </row>
    <row r="172" spans="2:41" outlineLevel="1">
      <c r="B172" s="33" t="str">
        <f>B169&amp;"."&amp;3</f>
        <v>2.8.2.3</v>
      </c>
      <c r="C172" s="47" t="str">
        <f t="shared" si="56"/>
        <v>MG-329 | km 110 - 115</v>
      </c>
      <c r="D172" s="35" t="s">
        <v>23</v>
      </c>
      <c r="E172" s="36">
        <v>110</v>
      </c>
      <c r="F172" s="36">
        <v>115</v>
      </c>
      <c r="G172" s="37" t="s">
        <v>9</v>
      </c>
      <c r="H172" s="37">
        <v>3</v>
      </c>
      <c r="I172" s="55">
        <f t="shared" si="57"/>
        <v>652218.78695756791</v>
      </c>
      <c r="J172" s="78">
        <v>1956656.3608727038</v>
      </c>
      <c r="K172" s="39">
        <v>4</v>
      </c>
      <c r="L172" s="69">
        <f t="shared" si="54"/>
        <v>0</v>
      </c>
      <c r="M172" s="69">
        <f t="shared" si="54"/>
        <v>0</v>
      </c>
      <c r="N172" s="69">
        <f t="shared" si="54"/>
        <v>0</v>
      </c>
      <c r="O172" s="69">
        <f t="shared" si="54"/>
        <v>1956656.3608727038</v>
      </c>
      <c r="P172" s="69">
        <f t="shared" si="54"/>
        <v>0</v>
      </c>
      <c r="Q172" s="69">
        <f t="shared" si="54"/>
        <v>0</v>
      </c>
      <c r="R172" s="69">
        <f t="shared" si="54"/>
        <v>0</v>
      </c>
      <c r="S172" s="69">
        <f t="shared" si="54"/>
        <v>0</v>
      </c>
      <c r="T172" s="69">
        <f t="shared" si="54"/>
        <v>0</v>
      </c>
      <c r="U172" s="69">
        <f t="shared" si="54"/>
        <v>0</v>
      </c>
      <c r="V172" s="69">
        <f t="shared" si="54"/>
        <v>0</v>
      </c>
      <c r="W172" s="69">
        <f t="shared" si="54"/>
        <v>0</v>
      </c>
      <c r="X172" s="69">
        <f t="shared" si="54"/>
        <v>0</v>
      </c>
      <c r="Y172" s="69">
        <f t="shared" si="54"/>
        <v>0</v>
      </c>
      <c r="Z172" s="69">
        <f t="shared" si="54"/>
        <v>0</v>
      </c>
      <c r="AA172" s="69">
        <f t="shared" si="54"/>
        <v>0</v>
      </c>
      <c r="AB172" s="69">
        <f t="shared" si="55"/>
        <v>0</v>
      </c>
      <c r="AC172" s="69">
        <f t="shared" si="55"/>
        <v>0</v>
      </c>
      <c r="AD172" s="69">
        <f t="shared" si="55"/>
        <v>0</v>
      </c>
      <c r="AE172" s="69">
        <f t="shared" si="55"/>
        <v>0</v>
      </c>
      <c r="AF172" s="69">
        <f t="shared" si="55"/>
        <v>0</v>
      </c>
      <c r="AG172" s="69">
        <f t="shared" si="55"/>
        <v>0</v>
      </c>
      <c r="AH172" s="69">
        <f t="shared" si="55"/>
        <v>0</v>
      </c>
      <c r="AI172" s="69">
        <f t="shared" si="55"/>
        <v>0</v>
      </c>
      <c r="AJ172" s="69">
        <f t="shared" si="55"/>
        <v>0</v>
      </c>
      <c r="AK172" s="69">
        <f t="shared" si="55"/>
        <v>0</v>
      </c>
      <c r="AL172" s="69">
        <f t="shared" si="55"/>
        <v>0</v>
      </c>
      <c r="AM172" s="69">
        <f t="shared" si="55"/>
        <v>0</v>
      </c>
      <c r="AN172" s="69">
        <f t="shared" si="55"/>
        <v>0</v>
      </c>
      <c r="AO172" s="70">
        <f t="shared" si="55"/>
        <v>0</v>
      </c>
    </row>
    <row r="173" spans="2:41" outlineLevel="1">
      <c r="B173" s="33" t="str">
        <f>B169&amp;"."&amp;4</f>
        <v>2.8.2.4</v>
      </c>
      <c r="C173" s="47" t="str">
        <f t="shared" si="56"/>
        <v>MG-329 | km 115 - 120</v>
      </c>
      <c r="D173" s="35" t="s">
        <v>23</v>
      </c>
      <c r="E173" s="36">
        <v>115</v>
      </c>
      <c r="F173" s="36">
        <v>120</v>
      </c>
      <c r="G173" s="37" t="s">
        <v>9</v>
      </c>
      <c r="H173" s="37">
        <v>1</v>
      </c>
      <c r="I173" s="55">
        <f t="shared" si="57"/>
        <v>652218.78695756802</v>
      </c>
      <c r="J173" s="78">
        <v>652218.78695756802</v>
      </c>
      <c r="K173" s="39">
        <v>4</v>
      </c>
      <c r="L173" s="69">
        <f t="shared" si="54"/>
        <v>0</v>
      </c>
      <c r="M173" s="69">
        <f t="shared" si="54"/>
        <v>0</v>
      </c>
      <c r="N173" s="69">
        <f t="shared" si="54"/>
        <v>0</v>
      </c>
      <c r="O173" s="69">
        <f t="shared" si="54"/>
        <v>652218.78695756802</v>
      </c>
      <c r="P173" s="69">
        <f t="shared" si="54"/>
        <v>0</v>
      </c>
      <c r="Q173" s="69">
        <f t="shared" si="54"/>
        <v>0</v>
      </c>
      <c r="R173" s="69">
        <f t="shared" si="54"/>
        <v>0</v>
      </c>
      <c r="S173" s="69">
        <f t="shared" si="54"/>
        <v>0</v>
      </c>
      <c r="T173" s="69">
        <f t="shared" si="54"/>
        <v>0</v>
      </c>
      <c r="U173" s="69">
        <f t="shared" si="54"/>
        <v>0</v>
      </c>
      <c r="V173" s="69">
        <f t="shared" si="54"/>
        <v>0</v>
      </c>
      <c r="W173" s="69">
        <f t="shared" si="54"/>
        <v>0</v>
      </c>
      <c r="X173" s="69">
        <f t="shared" si="54"/>
        <v>0</v>
      </c>
      <c r="Y173" s="69">
        <f t="shared" si="54"/>
        <v>0</v>
      </c>
      <c r="Z173" s="69">
        <f t="shared" si="54"/>
        <v>0</v>
      </c>
      <c r="AA173" s="69">
        <f t="shared" si="54"/>
        <v>0</v>
      </c>
      <c r="AB173" s="69">
        <f t="shared" si="55"/>
        <v>0</v>
      </c>
      <c r="AC173" s="69">
        <f t="shared" si="55"/>
        <v>0</v>
      </c>
      <c r="AD173" s="69">
        <f t="shared" si="55"/>
        <v>0</v>
      </c>
      <c r="AE173" s="69">
        <f t="shared" si="55"/>
        <v>0</v>
      </c>
      <c r="AF173" s="69">
        <f t="shared" si="55"/>
        <v>0</v>
      </c>
      <c r="AG173" s="69">
        <f t="shared" si="55"/>
        <v>0</v>
      </c>
      <c r="AH173" s="69">
        <f t="shared" si="55"/>
        <v>0</v>
      </c>
      <c r="AI173" s="69">
        <f t="shared" si="55"/>
        <v>0</v>
      </c>
      <c r="AJ173" s="69">
        <f t="shared" si="55"/>
        <v>0</v>
      </c>
      <c r="AK173" s="69">
        <f t="shared" si="55"/>
        <v>0</v>
      </c>
      <c r="AL173" s="69">
        <f t="shared" si="55"/>
        <v>0</v>
      </c>
      <c r="AM173" s="69">
        <f t="shared" si="55"/>
        <v>0</v>
      </c>
      <c r="AN173" s="69">
        <f t="shared" si="55"/>
        <v>0</v>
      </c>
      <c r="AO173" s="70">
        <f t="shared" si="55"/>
        <v>0</v>
      </c>
    </row>
    <row r="174" spans="2:41" outlineLevel="1">
      <c r="B174" s="33" t="str">
        <f>B169&amp;"."&amp;5</f>
        <v>2.8.2.5</v>
      </c>
      <c r="C174" s="47" t="str">
        <f t="shared" si="56"/>
        <v>MG-329 | km 120 - 125</v>
      </c>
      <c r="D174" s="35" t="s">
        <v>23</v>
      </c>
      <c r="E174" s="36">
        <v>120</v>
      </c>
      <c r="F174" s="36">
        <v>125</v>
      </c>
      <c r="G174" s="37" t="s">
        <v>9</v>
      </c>
      <c r="H174" s="37">
        <v>1</v>
      </c>
      <c r="I174" s="55">
        <f t="shared" si="57"/>
        <v>652218.78695756802</v>
      </c>
      <c r="J174" s="78">
        <v>652218.78695756802</v>
      </c>
      <c r="K174" s="39">
        <v>4</v>
      </c>
      <c r="L174" s="69">
        <f t="shared" si="54"/>
        <v>0</v>
      </c>
      <c r="M174" s="69">
        <f t="shared" si="54"/>
        <v>0</v>
      </c>
      <c r="N174" s="69">
        <f t="shared" si="54"/>
        <v>0</v>
      </c>
      <c r="O174" s="69">
        <f t="shared" si="54"/>
        <v>652218.78695756802</v>
      </c>
      <c r="P174" s="69">
        <f t="shared" si="54"/>
        <v>0</v>
      </c>
      <c r="Q174" s="69">
        <f t="shared" si="54"/>
        <v>0</v>
      </c>
      <c r="R174" s="69">
        <f t="shared" si="54"/>
        <v>0</v>
      </c>
      <c r="S174" s="69">
        <f t="shared" si="54"/>
        <v>0</v>
      </c>
      <c r="T174" s="69">
        <f t="shared" si="54"/>
        <v>0</v>
      </c>
      <c r="U174" s="69">
        <f t="shared" si="54"/>
        <v>0</v>
      </c>
      <c r="V174" s="69">
        <f t="shared" si="54"/>
        <v>0</v>
      </c>
      <c r="W174" s="69">
        <f t="shared" si="54"/>
        <v>0</v>
      </c>
      <c r="X174" s="69">
        <f t="shared" si="54"/>
        <v>0</v>
      </c>
      <c r="Y174" s="69">
        <f t="shared" si="54"/>
        <v>0</v>
      </c>
      <c r="Z174" s="69">
        <f t="shared" si="54"/>
        <v>0</v>
      </c>
      <c r="AA174" s="69">
        <f t="shared" si="54"/>
        <v>0</v>
      </c>
      <c r="AB174" s="69">
        <f t="shared" si="55"/>
        <v>0</v>
      </c>
      <c r="AC174" s="69">
        <f t="shared" si="55"/>
        <v>0</v>
      </c>
      <c r="AD174" s="69">
        <f t="shared" si="55"/>
        <v>0</v>
      </c>
      <c r="AE174" s="69">
        <f t="shared" si="55"/>
        <v>0</v>
      </c>
      <c r="AF174" s="69">
        <f t="shared" si="55"/>
        <v>0</v>
      </c>
      <c r="AG174" s="69">
        <f t="shared" si="55"/>
        <v>0</v>
      </c>
      <c r="AH174" s="69">
        <f t="shared" si="55"/>
        <v>0</v>
      </c>
      <c r="AI174" s="69">
        <f t="shared" si="55"/>
        <v>0</v>
      </c>
      <c r="AJ174" s="69">
        <f t="shared" si="55"/>
        <v>0</v>
      </c>
      <c r="AK174" s="69">
        <f t="shared" si="55"/>
        <v>0</v>
      </c>
      <c r="AL174" s="69">
        <f t="shared" si="55"/>
        <v>0</v>
      </c>
      <c r="AM174" s="69">
        <f t="shared" si="55"/>
        <v>0</v>
      </c>
      <c r="AN174" s="69">
        <f t="shared" si="55"/>
        <v>0</v>
      </c>
      <c r="AO174" s="70">
        <f t="shared" si="55"/>
        <v>0</v>
      </c>
    </row>
    <row r="175" spans="2:41" outlineLevel="1">
      <c r="B175" s="33" t="str">
        <f>B169&amp;"."&amp;6</f>
        <v>2.8.2.6</v>
      </c>
      <c r="C175" s="47" t="str">
        <f t="shared" si="56"/>
        <v>MG-329 | km 125 - 130</v>
      </c>
      <c r="D175" s="35" t="s">
        <v>23</v>
      </c>
      <c r="E175" s="36">
        <v>125</v>
      </c>
      <c r="F175" s="36">
        <v>130</v>
      </c>
      <c r="G175" s="37" t="s">
        <v>9</v>
      </c>
      <c r="H175" s="37">
        <v>1</v>
      </c>
      <c r="I175" s="55">
        <f t="shared" si="57"/>
        <v>652218.78695756802</v>
      </c>
      <c r="J175" s="78">
        <v>652218.78695756802</v>
      </c>
      <c r="K175" s="39">
        <v>4</v>
      </c>
      <c r="L175" s="69">
        <f t="shared" ref="L175:AA190" si="62">IF($K175=L$4,$J175,0)</f>
        <v>0</v>
      </c>
      <c r="M175" s="69">
        <f t="shared" si="62"/>
        <v>0</v>
      </c>
      <c r="N175" s="69">
        <f t="shared" si="62"/>
        <v>0</v>
      </c>
      <c r="O175" s="69">
        <f t="shared" si="62"/>
        <v>652218.78695756802</v>
      </c>
      <c r="P175" s="69">
        <f t="shared" si="62"/>
        <v>0</v>
      </c>
      <c r="Q175" s="69">
        <f t="shared" si="62"/>
        <v>0</v>
      </c>
      <c r="R175" s="69">
        <f t="shared" si="62"/>
        <v>0</v>
      </c>
      <c r="S175" s="69">
        <f t="shared" si="62"/>
        <v>0</v>
      </c>
      <c r="T175" s="69">
        <f t="shared" si="62"/>
        <v>0</v>
      </c>
      <c r="U175" s="69">
        <f t="shared" si="62"/>
        <v>0</v>
      </c>
      <c r="V175" s="69">
        <f t="shared" si="62"/>
        <v>0</v>
      </c>
      <c r="W175" s="69">
        <f t="shared" si="62"/>
        <v>0</v>
      </c>
      <c r="X175" s="69">
        <f t="shared" si="62"/>
        <v>0</v>
      </c>
      <c r="Y175" s="69">
        <f t="shared" si="62"/>
        <v>0</v>
      </c>
      <c r="Z175" s="69">
        <f t="shared" si="62"/>
        <v>0</v>
      </c>
      <c r="AA175" s="69">
        <f t="shared" si="62"/>
        <v>0</v>
      </c>
      <c r="AB175" s="69">
        <f t="shared" ref="AB175:AO190" si="63">IF($K175=AB$4,$J175,0)</f>
        <v>0</v>
      </c>
      <c r="AC175" s="69">
        <f t="shared" si="63"/>
        <v>0</v>
      </c>
      <c r="AD175" s="69">
        <f t="shared" si="63"/>
        <v>0</v>
      </c>
      <c r="AE175" s="69">
        <f t="shared" si="63"/>
        <v>0</v>
      </c>
      <c r="AF175" s="69">
        <f t="shared" si="63"/>
        <v>0</v>
      </c>
      <c r="AG175" s="69">
        <f t="shared" si="63"/>
        <v>0</v>
      </c>
      <c r="AH175" s="69">
        <f t="shared" si="63"/>
        <v>0</v>
      </c>
      <c r="AI175" s="69">
        <f t="shared" si="63"/>
        <v>0</v>
      </c>
      <c r="AJ175" s="69">
        <f t="shared" si="63"/>
        <v>0</v>
      </c>
      <c r="AK175" s="69">
        <f t="shared" si="63"/>
        <v>0</v>
      </c>
      <c r="AL175" s="69">
        <f t="shared" si="63"/>
        <v>0</v>
      </c>
      <c r="AM175" s="69">
        <f t="shared" si="63"/>
        <v>0</v>
      </c>
      <c r="AN175" s="69">
        <f t="shared" si="63"/>
        <v>0</v>
      </c>
      <c r="AO175" s="70">
        <f t="shared" si="63"/>
        <v>0</v>
      </c>
    </row>
    <row r="176" spans="2:41" outlineLevel="1">
      <c r="B176" s="33" t="str">
        <f>B169&amp;"."&amp;7</f>
        <v>2.8.2.7</v>
      </c>
      <c r="C176" s="47" t="str">
        <f t="shared" si="56"/>
        <v>MG-329 | km 130 - 134,5</v>
      </c>
      <c r="D176" s="35" t="s">
        <v>23</v>
      </c>
      <c r="E176" s="36">
        <v>130</v>
      </c>
      <c r="F176" s="36">
        <v>134.5</v>
      </c>
      <c r="G176" s="37" t="s">
        <v>9</v>
      </c>
      <c r="H176" s="37">
        <v>0</v>
      </c>
      <c r="I176" s="55">
        <v>0</v>
      </c>
      <c r="J176" s="78">
        <v>0</v>
      </c>
      <c r="K176" s="39">
        <v>4</v>
      </c>
      <c r="L176" s="69">
        <f t="shared" si="62"/>
        <v>0</v>
      </c>
      <c r="M176" s="69">
        <f t="shared" si="62"/>
        <v>0</v>
      </c>
      <c r="N176" s="69">
        <f t="shared" si="62"/>
        <v>0</v>
      </c>
      <c r="O176" s="69">
        <f t="shared" si="62"/>
        <v>0</v>
      </c>
      <c r="P176" s="69">
        <f t="shared" si="62"/>
        <v>0</v>
      </c>
      <c r="Q176" s="69">
        <f t="shared" si="62"/>
        <v>0</v>
      </c>
      <c r="R176" s="69">
        <f t="shared" si="62"/>
        <v>0</v>
      </c>
      <c r="S176" s="69">
        <f t="shared" si="62"/>
        <v>0</v>
      </c>
      <c r="T176" s="69">
        <f t="shared" si="62"/>
        <v>0</v>
      </c>
      <c r="U176" s="69">
        <f t="shared" si="62"/>
        <v>0</v>
      </c>
      <c r="V176" s="69">
        <f t="shared" si="62"/>
        <v>0</v>
      </c>
      <c r="W176" s="69">
        <f t="shared" si="62"/>
        <v>0</v>
      </c>
      <c r="X176" s="69">
        <f t="shared" si="62"/>
        <v>0</v>
      </c>
      <c r="Y176" s="69">
        <f t="shared" si="62"/>
        <v>0</v>
      </c>
      <c r="Z176" s="69">
        <f t="shared" si="62"/>
        <v>0</v>
      </c>
      <c r="AA176" s="69">
        <f t="shared" si="62"/>
        <v>0</v>
      </c>
      <c r="AB176" s="69">
        <f t="shared" si="63"/>
        <v>0</v>
      </c>
      <c r="AC176" s="69">
        <f t="shared" si="63"/>
        <v>0</v>
      </c>
      <c r="AD176" s="69">
        <f t="shared" si="63"/>
        <v>0</v>
      </c>
      <c r="AE176" s="69">
        <f t="shared" si="63"/>
        <v>0</v>
      </c>
      <c r="AF176" s="69">
        <f t="shared" si="63"/>
        <v>0</v>
      </c>
      <c r="AG176" s="69">
        <f t="shared" si="63"/>
        <v>0</v>
      </c>
      <c r="AH176" s="69">
        <f t="shared" si="63"/>
        <v>0</v>
      </c>
      <c r="AI176" s="69">
        <f t="shared" si="63"/>
        <v>0</v>
      </c>
      <c r="AJ176" s="69">
        <f t="shared" si="63"/>
        <v>0</v>
      </c>
      <c r="AK176" s="69">
        <f t="shared" si="63"/>
        <v>0</v>
      </c>
      <c r="AL176" s="69">
        <f t="shared" si="63"/>
        <v>0</v>
      </c>
      <c r="AM176" s="69">
        <f t="shared" si="63"/>
        <v>0</v>
      </c>
      <c r="AN176" s="69">
        <f t="shared" si="63"/>
        <v>0</v>
      </c>
      <c r="AO176" s="70">
        <f t="shared" si="63"/>
        <v>0</v>
      </c>
    </row>
    <row r="177" spans="2:41" outlineLevel="1">
      <c r="B177" s="33" t="str">
        <f>B169&amp;"."&amp;8</f>
        <v>2.8.2.8</v>
      </c>
      <c r="C177" s="47" t="str">
        <f t="shared" si="56"/>
        <v>BR-356 | km 27,6 - 32</v>
      </c>
      <c r="D177" s="35" t="s">
        <v>18</v>
      </c>
      <c r="E177" s="36">
        <v>27.6</v>
      </c>
      <c r="F177" s="36">
        <v>32</v>
      </c>
      <c r="G177" s="37" t="s">
        <v>9</v>
      </c>
      <c r="H177" s="37">
        <v>0</v>
      </c>
      <c r="I177" s="55">
        <f t="shared" si="57"/>
        <v>0</v>
      </c>
      <c r="J177" s="78">
        <v>0</v>
      </c>
      <c r="K177" s="39">
        <v>3</v>
      </c>
      <c r="L177" s="69">
        <f t="shared" si="62"/>
        <v>0</v>
      </c>
      <c r="M177" s="69">
        <f t="shared" si="62"/>
        <v>0</v>
      </c>
      <c r="N177" s="69">
        <f t="shared" si="62"/>
        <v>0</v>
      </c>
      <c r="O177" s="69">
        <f t="shared" si="62"/>
        <v>0</v>
      </c>
      <c r="P177" s="69">
        <f t="shared" si="62"/>
        <v>0</v>
      </c>
      <c r="Q177" s="69">
        <f t="shared" si="62"/>
        <v>0</v>
      </c>
      <c r="R177" s="69">
        <f t="shared" si="62"/>
        <v>0</v>
      </c>
      <c r="S177" s="69">
        <f t="shared" si="62"/>
        <v>0</v>
      </c>
      <c r="T177" s="69">
        <f t="shared" si="62"/>
        <v>0</v>
      </c>
      <c r="U177" s="69">
        <f t="shared" si="62"/>
        <v>0</v>
      </c>
      <c r="V177" s="69">
        <f t="shared" si="62"/>
        <v>0</v>
      </c>
      <c r="W177" s="69">
        <f t="shared" si="62"/>
        <v>0</v>
      </c>
      <c r="X177" s="69">
        <f t="shared" si="62"/>
        <v>0</v>
      </c>
      <c r="Y177" s="69">
        <f t="shared" si="62"/>
        <v>0</v>
      </c>
      <c r="Z177" s="69">
        <f t="shared" si="62"/>
        <v>0</v>
      </c>
      <c r="AA177" s="69">
        <f t="shared" si="62"/>
        <v>0</v>
      </c>
      <c r="AB177" s="69">
        <f t="shared" si="63"/>
        <v>0</v>
      </c>
      <c r="AC177" s="69">
        <f t="shared" si="63"/>
        <v>0</v>
      </c>
      <c r="AD177" s="69">
        <f t="shared" si="63"/>
        <v>0</v>
      </c>
      <c r="AE177" s="69">
        <f t="shared" si="63"/>
        <v>0</v>
      </c>
      <c r="AF177" s="69">
        <f t="shared" si="63"/>
        <v>0</v>
      </c>
      <c r="AG177" s="69">
        <f t="shared" si="63"/>
        <v>0</v>
      </c>
      <c r="AH177" s="69">
        <f t="shared" si="63"/>
        <v>0</v>
      </c>
      <c r="AI177" s="69">
        <f t="shared" si="63"/>
        <v>0</v>
      </c>
      <c r="AJ177" s="69">
        <f t="shared" si="63"/>
        <v>0</v>
      </c>
      <c r="AK177" s="69">
        <f t="shared" si="63"/>
        <v>0</v>
      </c>
      <c r="AL177" s="69">
        <f t="shared" si="63"/>
        <v>0</v>
      </c>
      <c r="AM177" s="69">
        <f t="shared" si="63"/>
        <v>0</v>
      </c>
      <c r="AN177" s="69">
        <f t="shared" si="63"/>
        <v>0</v>
      </c>
      <c r="AO177" s="70">
        <f t="shared" si="63"/>
        <v>0</v>
      </c>
    </row>
    <row r="178" spans="2:41" outlineLevel="1">
      <c r="B178" s="33" t="str">
        <f>B169&amp;"."&amp;9</f>
        <v>2.8.2.9</v>
      </c>
      <c r="C178" s="47" t="str">
        <f t="shared" si="56"/>
        <v>BR-356 | km 32 - 37</v>
      </c>
      <c r="D178" s="35" t="s">
        <v>18</v>
      </c>
      <c r="E178" s="36">
        <v>32</v>
      </c>
      <c r="F178" s="36">
        <v>37</v>
      </c>
      <c r="G178" s="37" t="s">
        <v>9</v>
      </c>
      <c r="H178" s="37">
        <v>1</v>
      </c>
      <c r="I178" s="55">
        <f t="shared" si="57"/>
        <v>702853.2122098814</v>
      </c>
      <c r="J178" s="78">
        <v>702853.2122098814</v>
      </c>
      <c r="K178" s="39">
        <v>3</v>
      </c>
      <c r="L178" s="69">
        <f t="shared" si="62"/>
        <v>0</v>
      </c>
      <c r="M178" s="69">
        <f t="shared" si="62"/>
        <v>0</v>
      </c>
      <c r="N178" s="69">
        <f t="shared" si="62"/>
        <v>702853.2122098814</v>
      </c>
      <c r="O178" s="69">
        <f t="shared" si="62"/>
        <v>0</v>
      </c>
      <c r="P178" s="69">
        <f t="shared" si="62"/>
        <v>0</v>
      </c>
      <c r="Q178" s="69">
        <f t="shared" si="62"/>
        <v>0</v>
      </c>
      <c r="R178" s="69">
        <f t="shared" si="62"/>
        <v>0</v>
      </c>
      <c r="S178" s="69">
        <f t="shared" si="62"/>
        <v>0</v>
      </c>
      <c r="T178" s="69">
        <f t="shared" si="62"/>
        <v>0</v>
      </c>
      <c r="U178" s="69">
        <f t="shared" si="62"/>
        <v>0</v>
      </c>
      <c r="V178" s="69">
        <f t="shared" si="62"/>
        <v>0</v>
      </c>
      <c r="W178" s="69">
        <f t="shared" si="62"/>
        <v>0</v>
      </c>
      <c r="X178" s="69">
        <f t="shared" si="62"/>
        <v>0</v>
      </c>
      <c r="Y178" s="69">
        <f t="shared" si="62"/>
        <v>0</v>
      </c>
      <c r="Z178" s="69">
        <f t="shared" si="62"/>
        <v>0</v>
      </c>
      <c r="AA178" s="69">
        <f t="shared" si="62"/>
        <v>0</v>
      </c>
      <c r="AB178" s="69">
        <f t="shared" si="63"/>
        <v>0</v>
      </c>
      <c r="AC178" s="69">
        <f t="shared" si="63"/>
        <v>0</v>
      </c>
      <c r="AD178" s="69">
        <f t="shared" si="63"/>
        <v>0</v>
      </c>
      <c r="AE178" s="69">
        <f t="shared" si="63"/>
        <v>0</v>
      </c>
      <c r="AF178" s="69">
        <f t="shared" si="63"/>
        <v>0</v>
      </c>
      <c r="AG178" s="69">
        <f t="shared" si="63"/>
        <v>0</v>
      </c>
      <c r="AH178" s="69">
        <f t="shared" si="63"/>
        <v>0</v>
      </c>
      <c r="AI178" s="69">
        <f t="shared" si="63"/>
        <v>0</v>
      </c>
      <c r="AJ178" s="69">
        <f t="shared" si="63"/>
        <v>0</v>
      </c>
      <c r="AK178" s="69">
        <f t="shared" si="63"/>
        <v>0</v>
      </c>
      <c r="AL178" s="69">
        <f t="shared" si="63"/>
        <v>0</v>
      </c>
      <c r="AM178" s="69">
        <f t="shared" si="63"/>
        <v>0</v>
      </c>
      <c r="AN178" s="69">
        <f t="shared" si="63"/>
        <v>0</v>
      </c>
      <c r="AO178" s="70">
        <f t="shared" si="63"/>
        <v>0</v>
      </c>
    </row>
    <row r="179" spans="2:41" outlineLevel="1">
      <c r="B179" s="33" t="str">
        <f>B169&amp;"."&amp;10</f>
        <v>2.8.2.10</v>
      </c>
      <c r="C179" s="47" t="str">
        <f t="shared" si="56"/>
        <v>BR-356 | km 37 - 42</v>
      </c>
      <c r="D179" s="35" t="s">
        <v>18</v>
      </c>
      <c r="E179" s="36">
        <v>37</v>
      </c>
      <c r="F179" s="36">
        <v>42</v>
      </c>
      <c r="G179" s="37" t="s">
        <v>9</v>
      </c>
      <c r="H179" s="37">
        <v>0</v>
      </c>
      <c r="I179" s="55">
        <f t="shared" si="57"/>
        <v>0</v>
      </c>
      <c r="J179" s="78">
        <v>0</v>
      </c>
      <c r="K179" s="39">
        <v>3</v>
      </c>
      <c r="L179" s="69">
        <f t="shared" si="62"/>
        <v>0</v>
      </c>
      <c r="M179" s="69">
        <f t="shared" si="62"/>
        <v>0</v>
      </c>
      <c r="N179" s="69">
        <f t="shared" si="62"/>
        <v>0</v>
      </c>
      <c r="O179" s="69">
        <f t="shared" si="62"/>
        <v>0</v>
      </c>
      <c r="P179" s="69">
        <f t="shared" si="62"/>
        <v>0</v>
      </c>
      <c r="Q179" s="69">
        <f t="shared" si="62"/>
        <v>0</v>
      </c>
      <c r="R179" s="69">
        <f t="shared" si="62"/>
        <v>0</v>
      </c>
      <c r="S179" s="69">
        <f t="shared" si="62"/>
        <v>0</v>
      </c>
      <c r="T179" s="69">
        <f t="shared" si="62"/>
        <v>0</v>
      </c>
      <c r="U179" s="69">
        <f t="shared" si="62"/>
        <v>0</v>
      </c>
      <c r="V179" s="69">
        <f t="shared" si="62"/>
        <v>0</v>
      </c>
      <c r="W179" s="69">
        <f t="shared" si="62"/>
        <v>0</v>
      </c>
      <c r="X179" s="69">
        <f t="shared" si="62"/>
        <v>0</v>
      </c>
      <c r="Y179" s="69">
        <f t="shared" si="62"/>
        <v>0</v>
      </c>
      <c r="Z179" s="69">
        <f t="shared" si="62"/>
        <v>0</v>
      </c>
      <c r="AA179" s="69">
        <f t="shared" si="62"/>
        <v>0</v>
      </c>
      <c r="AB179" s="69">
        <f t="shared" si="63"/>
        <v>0</v>
      </c>
      <c r="AC179" s="69">
        <f t="shared" si="63"/>
        <v>0</v>
      </c>
      <c r="AD179" s="69">
        <f t="shared" si="63"/>
        <v>0</v>
      </c>
      <c r="AE179" s="69">
        <f t="shared" si="63"/>
        <v>0</v>
      </c>
      <c r="AF179" s="69">
        <f t="shared" si="63"/>
        <v>0</v>
      </c>
      <c r="AG179" s="69">
        <f t="shared" si="63"/>
        <v>0</v>
      </c>
      <c r="AH179" s="69">
        <f t="shared" si="63"/>
        <v>0</v>
      </c>
      <c r="AI179" s="69">
        <f t="shared" si="63"/>
        <v>0</v>
      </c>
      <c r="AJ179" s="69">
        <f t="shared" si="63"/>
        <v>0</v>
      </c>
      <c r="AK179" s="69">
        <f t="shared" si="63"/>
        <v>0</v>
      </c>
      <c r="AL179" s="69">
        <f t="shared" si="63"/>
        <v>0</v>
      </c>
      <c r="AM179" s="69">
        <f t="shared" si="63"/>
        <v>0</v>
      </c>
      <c r="AN179" s="69">
        <f t="shared" si="63"/>
        <v>0</v>
      </c>
      <c r="AO179" s="70">
        <f t="shared" si="63"/>
        <v>0</v>
      </c>
    </row>
    <row r="180" spans="2:41" outlineLevel="1">
      <c r="B180" s="33" t="s">
        <v>130</v>
      </c>
      <c r="C180" s="47" t="str">
        <f t="shared" si="56"/>
        <v>BR-356 | km 42 - 47</v>
      </c>
      <c r="D180" s="35" t="s">
        <v>18</v>
      </c>
      <c r="E180" s="36">
        <v>42</v>
      </c>
      <c r="F180" s="36">
        <v>47</v>
      </c>
      <c r="G180" s="37" t="s">
        <v>9</v>
      </c>
      <c r="H180" s="37">
        <v>0</v>
      </c>
      <c r="I180" s="55">
        <f t="shared" si="57"/>
        <v>0</v>
      </c>
      <c r="J180" s="78">
        <v>0</v>
      </c>
      <c r="K180" s="39">
        <v>4</v>
      </c>
      <c r="L180" s="69">
        <f t="shared" si="62"/>
        <v>0</v>
      </c>
      <c r="M180" s="69">
        <f t="shared" si="62"/>
        <v>0</v>
      </c>
      <c r="N180" s="69">
        <f t="shared" si="62"/>
        <v>0</v>
      </c>
      <c r="O180" s="69">
        <f t="shared" si="62"/>
        <v>0</v>
      </c>
      <c r="P180" s="69">
        <f t="shared" si="62"/>
        <v>0</v>
      </c>
      <c r="Q180" s="69">
        <f t="shared" si="62"/>
        <v>0</v>
      </c>
      <c r="R180" s="69">
        <f t="shared" si="62"/>
        <v>0</v>
      </c>
      <c r="S180" s="69">
        <f t="shared" si="62"/>
        <v>0</v>
      </c>
      <c r="T180" s="69">
        <f t="shared" si="62"/>
        <v>0</v>
      </c>
      <c r="U180" s="69">
        <f t="shared" si="62"/>
        <v>0</v>
      </c>
      <c r="V180" s="69">
        <f t="shared" si="62"/>
        <v>0</v>
      </c>
      <c r="W180" s="69">
        <f t="shared" si="62"/>
        <v>0</v>
      </c>
      <c r="X180" s="69">
        <f t="shared" si="62"/>
        <v>0</v>
      </c>
      <c r="Y180" s="69">
        <f t="shared" si="62"/>
        <v>0</v>
      </c>
      <c r="Z180" s="69">
        <f t="shared" si="62"/>
        <v>0</v>
      </c>
      <c r="AA180" s="69">
        <f t="shared" si="62"/>
        <v>0</v>
      </c>
      <c r="AB180" s="69">
        <f t="shared" si="63"/>
        <v>0</v>
      </c>
      <c r="AC180" s="69">
        <f t="shared" si="63"/>
        <v>0</v>
      </c>
      <c r="AD180" s="69">
        <f t="shared" si="63"/>
        <v>0</v>
      </c>
      <c r="AE180" s="69">
        <f t="shared" si="63"/>
        <v>0</v>
      </c>
      <c r="AF180" s="69">
        <f t="shared" si="63"/>
        <v>0</v>
      </c>
      <c r="AG180" s="69">
        <f t="shared" si="63"/>
        <v>0</v>
      </c>
      <c r="AH180" s="69">
        <f t="shared" si="63"/>
        <v>0</v>
      </c>
      <c r="AI180" s="69">
        <f t="shared" si="63"/>
        <v>0</v>
      </c>
      <c r="AJ180" s="69">
        <f t="shared" si="63"/>
        <v>0</v>
      </c>
      <c r="AK180" s="69">
        <f t="shared" si="63"/>
        <v>0</v>
      </c>
      <c r="AL180" s="69">
        <f t="shared" si="63"/>
        <v>0</v>
      </c>
      <c r="AM180" s="69">
        <f t="shared" si="63"/>
        <v>0</v>
      </c>
      <c r="AN180" s="69">
        <f t="shared" si="63"/>
        <v>0</v>
      </c>
      <c r="AO180" s="70">
        <f t="shared" si="63"/>
        <v>0</v>
      </c>
    </row>
    <row r="181" spans="2:41" outlineLevel="1">
      <c r="B181" s="33" t="s">
        <v>131</v>
      </c>
      <c r="C181" s="47" t="str">
        <f t="shared" si="56"/>
        <v>BR-356 | km 47 - 52</v>
      </c>
      <c r="D181" s="35" t="s">
        <v>18</v>
      </c>
      <c r="E181" s="36">
        <v>47</v>
      </c>
      <c r="F181" s="36">
        <v>52</v>
      </c>
      <c r="G181" s="37" t="s">
        <v>9</v>
      </c>
      <c r="H181" s="37">
        <v>0</v>
      </c>
      <c r="I181" s="55">
        <f t="shared" si="57"/>
        <v>0</v>
      </c>
      <c r="J181" s="78">
        <v>0</v>
      </c>
      <c r="K181" s="39">
        <v>4</v>
      </c>
      <c r="L181" s="69">
        <f t="shared" si="62"/>
        <v>0</v>
      </c>
      <c r="M181" s="69">
        <f t="shared" si="62"/>
        <v>0</v>
      </c>
      <c r="N181" s="69">
        <f t="shared" si="62"/>
        <v>0</v>
      </c>
      <c r="O181" s="69">
        <f t="shared" si="62"/>
        <v>0</v>
      </c>
      <c r="P181" s="69">
        <f t="shared" si="62"/>
        <v>0</v>
      </c>
      <c r="Q181" s="69">
        <f t="shared" si="62"/>
        <v>0</v>
      </c>
      <c r="R181" s="69">
        <f t="shared" si="62"/>
        <v>0</v>
      </c>
      <c r="S181" s="69">
        <f t="shared" si="62"/>
        <v>0</v>
      </c>
      <c r="T181" s="69">
        <f t="shared" si="62"/>
        <v>0</v>
      </c>
      <c r="U181" s="69">
        <f t="shared" si="62"/>
        <v>0</v>
      </c>
      <c r="V181" s="69">
        <f t="shared" si="62"/>
        <v>0</v>
      </c>
      <c r="W181" s="69">
        <f t="shared" si="62"/>
        <v>0</v>
      </c>
      <c r="X181" s="69">
        <f t="shared" si="62"/>
        <v>0</v>
      </c>
      <c r="Y181" s="69">
        <f t="shared" si="62"/>
        <v>0</v>
      </c>
      <c r="Z181" s="69">
        <f t="shared" si="62"/>
        <v>0</v>
      </c>
      <c r="AA181" s="69">
        <f t="shared" si="62"/>
        <v>0</v>
      </c>
      <c r="AB181" s="69">
        <f t="shared" si="63"/>
        <v>0</v>
      </c>
      <c r="AC181" s="69">
        <f t="shared" si="63"/>
        <v>0</v>
      </c>
      <c r="AD181" s="69">
        <f t="shared" si="63"/>
        <v>0</v>
      </c>
      <c r="AE181" s="69">
        <f t="shared" si="63"/>
        <v>0</v>
      </c>
      <c r="AF181" s="69">
        <f t="shared" si="63"/>
        <v>0</v>
      </c>
      <c r="AG181" s="69">
        <f t="shared" si="63"/>
        <v>0</v>
      </c>
      <c r="AH181" s="69">
        <f t="shared" si="63"/>
        <v>0</v>
      </c>
      <c r="AI181" s="69">
        <f t="shared" si="63"/>
        <v>0</v>
      </c>
      <c r="AJ181" s="69">
        <f t="shared" si="63"/>
        <v>0</v>
      </c>
      <c r="AK181" s="69">
        <f t="shared" si="63"/>
        <v>0</v>
      </c>
      <c r="AL181" s="69">
        <f t="shared" si="63"/>
        <v>0</v>
      </c>
      <c r="AM181" s="69">
        <f t="shared" si="63"/>
        <v>0</v>
      </c>
      <c r="AN181" s="69">
        <f t="shared" si="63"/>
        <v>0</v>
      </c>
      <c r="AO181" s="70">
        <f t="shared" si="63"/>
        <v>0</v>
      </c>
    </row>
    <row r="182" spans="2:41" outlineLevel="1">
      <c r="B182" s="33" t="s">
        <v>132</v>
      </c>
      <c r="C182" s="47" t="str">
        <f t="shared" si="56"/>
        <v>BR-356 | km 52 - 57</v>
      </c>
      <c r="D182" s="35" t="s">
        <v>18</v>
      </c>
      <c r="E182" s="36">
        <v>52</v>
      </c>
      <c r="F182" s="36">
        <v>57</v>
      </c>
      <c r="G182" s="37" t="s">
        <v>9</v>
      </c>
      <c r="H182" s="37">
        <v>0</v>
      </c>
      <c r="I182" s="55">
        <f t="shared" si="57"/>
        <v>0</v>
      </c>
      <c r="J182" s="78">
        <v>0</v>
      </c>
      <c r="K182" s="39">
        <v>4</v>
      </c>
      <c r="L182" s="69">
        <f t="shared" si="62"/>
        <v>0</v>
      </c>
      <c r="M182" s="69">
        <f t="shared" si="62"/>
        <v>0</v>
      </c>
      <c r="N182" s="69">
        <f t="shared" si="62"/>
        <v>0</v>
      </c>
      <c r="O182" s="69">
        <f t="shared" si="62"/>
        <v>0</v>
      </c>
      <c r="P182" s="69">
        <f t="shared" si="62"/>
        <v>0</v>
      </c>
      <c r="Q182" s="69">
        <f t="shared" si="62"/>
        <v>0</v>
      </c>
      <c r="R182" s="69">
        <f t="shared" si="62"/>
        <v>0</v>
      </c>
      <c r="S182" s="69">
        <f t="shared" si="62"/>
        <v>0</v>
      </c>
      <c r="T182" s="69">
        <f t="shared" si="62"/>
        <v>0</v>
      </c>
      <c r="U182" s="69">
        <f t="shared" si="62"/>
        <v>0</v>
      </c>
      <c r="V182" s="69">
        <f t="shared" si="62"/>
        <v>0</v>
      </c>
      <c r="W182" s="69">
        <f t="shared" si="62"/>
        <v>0</v>
      </c>
      <c r="X182" s="69">
        <f t="shared" si="62"/>
        <v>0</v>
      </c>
      <c r="Y182" s="69">
        <f t="shared" si="62"/>
        <v>0</v>
      </c>
      <c r="Z182" s="69">
        <f t="shared" si="62"/>
        <v>0</v>
      </c>
      <c r="AA182" s="69">
        <f t="shared" si="62"/>
        <v>0</v>
      </c>
      <c r="AB182" s="69">
        <f t="shared" si="63"/>
        <v>0</v>
      </c>
      <c r="AC182" s="69">
        <f t="shared" si="63"/>
        <v>0</v>
      </c>
      <c r="AD182" s="69">
        <f t="shared" si="63"/>
        <v>0</v>
      </c>
      <c r="AE182" s="69">
        <f t="shared" si="63"/>
        <v>0</v>
      </c>
      <c r="AF182" s="69">
        <f t="shared" si="63"/>
        <v>0</v>
      </c>
      <c r="AG182" s="69">
        <f t="shared" si="63"/>
        <v>0</v>
      </c>
      <c r="AH182" s="69">
        <f t="shared" si="63"/>
        <v>0</v>
      </c>
      <c r="AI182" s="69">
        <f t="shared" si="63"/>
        <v>0</v>
      </c>
      <c r="AJ182" s="69">
        <f t="shared" si="63"/>
        <v>0</v>
      </c>
      <c r="AK182" s="69">
        <f t="shared" si="63"/>
        <v>0</v>
      </c>
      <c r="AL182" s="69">
        <f t="shared" si="63"/>
        <v>0</v>
      </c>
      <c r="AM182" s="69">
        <f t="shared" si="63"/>
        <v>0</v>
      </c>
      <c r="AN182" s="69">
        <f t="shared" si="63"/>
        <v>0</v>
      </c>
      <c r="AO182" s="70">
        <f t="shared" si="63"/>
        <v>0</v>
      </c>
    </row>
    <row r="183" spans="2:41" outlineLevel="1">
      <c r="B183" s="33" t="s">
        <v>133</v>
      </c>
      <c r="C183" s="47" t="str">
        <f t="shared" si="56"/>
        <v>BR-356 | km 57 - 62</v>
      </c>
      <c r="D183" s="35" t="s">
        <v>18</v>
      </c>
      <c r="E183" s="36">
        <v>57</v>
      </c>
      <c r="F183" s="36">
        <v>62</v>
      </c>
      <c r="G183" s="37" t="s">
        <v>9</v>
      </c>
      <c r="H183" s="37">
        <v>0</v>
      </c>
      <c r="I183" s="55">
        <f t="shared" si="57"/>
        <v>0</v>
      </c>
      <c r="J183" s="78">
        <v>0</v>
      </c>
      <c r="K183" s="39">
        <v>4</v>
      </c>
      <c r="L183" s="69">
        <f t="shared" si="62"/>
        <v>0</v>
      </c>
      <c r="M183" s="69">
        <f t="shared" si="62"/>
        <v>0</v>
      </c>
      <c r="N183" s="69">
        <f t="shared" si="62"/>
        <v>0</v>
      </c>
      <c r="O183" s="69">
        <f t="shared" si="62"/>
        <v>0</v>
      </c>
      <c r="P183" s="69">
        <f t="shared" si="62"/>
        <v>0</v>
      </c>
      <c r="Q183" s="69">
        <f t="shared" si="62"/>
        <v>0</v>
      </c>
      <c r="R183" s="69">
        <f t="shared" si="62"/>
        <v>0</v>
      </c>
      <c r="S183" s="69">
        <f t="shared" si="62"/>
        <v>0</v>
      </c>
      <c r="T183" s="69">
        <f t="shared" si="62"/>
        <v>0</v>
      </c>
      <c r="U183" s="69">
        <f t="shared" si="62"/>
        <v>0</v>
      </c>
      <c r="V183" s="69">
        <f t="shared" si="62"/>
        <v>0</v>
      </c>
      <c r="W183" s="69">
        <f t="shared" si="62"/>
        <v>0</v>
      </c>
      <c r="X183" s="69">
        <f t="shared" si="62"/>
        <v>0</v>
      </c>
      <c r="Y183" s="69">
        <f t="shared" si="62"/>
        <v>0</v>
      </c>
      <c r="Z183" s="69">
        <f t="shared" si="62"/>
        <v>0</v>
      </c>
      <c r="AA183" s="69">
        <f t="shared" si="62"/>
        <v>0</v>
      </c>
      <c r="AB183" s="69">
        <f t="shared" si="63"/>
        <v>0</v>
      </c>
      <c r="AC183" s="69">
        <f t="shared" si="63"/>
        <v>0</v>
      </c>
      <c r="AD183" s="69">
        <f t="shared" si="63"/>
        <v>0</v>
      </c>
      <c r="AE183" s="69">
        <f t="shared" si="63"/>
        <v>0</v>
      </c>
      <c r="AF183" s="69">
        <f t="shared" si="63"/>
        <v>0</v>
      </c>
      <c r="AG183" s="69">
        <f t="shared" si="63"/>
        <v>0</v>
      </c>
      <c r="AH183" s="69">
        <f t="shared" si="63"/>
        <v>0</v>
      </c>
      <c r="AI183" s="69">
        <f t="shared" si="63"/>
        <v>0</v>
      </c>
      <c r="AJ183" s="69">
        <f t="shared" si="63"/>
        <v>0</v>
      </c>
      <c r="AK183" s="69">
        <f t="shared" si="63"/>
        <v>0</v>
      </c>
      <c r="AL183" s="69">
        <f t="shared" si="63"/>
        <v>0</v>
      </c>
      <c r="AM183" s="69">
        <f t="shared" si="63"/>
        <v>0</v>
      </c>
      <c r="AN183" s="69">
        <f t="shared" si="63"/>
        <v>0</v>
      </c>
      <c r="AO183" s="70">
        <f t="shared" si="63"/>
        <v>0</v>
      </c>
    </row>
    <row r="184" spans="2:41" outlineLevel="1">
      <c r="B184" s="33" t="s">
        <v>134</v>
      </c>
      <c r="C184" s="47" t="str">
        <f t="shared" si="56"/>
        <v>BR-356 | km 62 - 67</v>
      </c>
      <c r="D184" s="35" t="s">
        <v>18</v>
      </c>
      <c r="E184" s="36">
        <v>62</v>
      </c>
      <c r="F184" s="36">
        <v>67</v>
      </c>
      <c r="G184" s="37" t="s">
        <v>9</v>
      </c>
      <c r="H184" s="37">
        <v>6</v>
      </c>
      <c r="I184" s="55">
        <f t="shared" si="57"/>
        <v>702853.2122098814</v>
      </c>
      <c r="J184" s="78">
        <v>4217119.2732592886</v>
      </c>
      <c r="K184" s="39">
        <v>5</v>
      </c>
      <c r="L184" s="69">
        <f t="shared" si="62"/>
        <v>0</v>
      </c>
      <c r="M184" s="69">
        <f t="shared" si="62"/>
        <v>0</v>
      </c>
      <c r="N184" s="69">
        <f t="shared" si="62"/>
        <v>0</v>
      </c>
      <c r="O184" s="69">
        <f t="shared" si="62"/>
        <v>0</v>
      </c>
      <c r="P184" s="69">
        <f t="shared" si="62"/>
        <v>4217119.2732592886</v>
      </c>
      <c r="Q184" s="69">
        <f t="shared" si="62"/>
        <v>0</v>
      </c>
      <c r="R184" s="69">
        <f t="shared" si="62"/>
        <v>0</v>
      </c>
      <c r="S184" s="69">
        <f t="shared" si="62"/>
        <v>0</v>
      </c>
      <c r="T184" s="69">
        <f t="shared" si="62"/>
        <v>0</v>
      </c>
      <c r="U184" s="69">
        <f t="shared" si="62"/>
        <v>0</v>
      </c>
      <c r="V184" s="69">
        <f t="shared" si="62"/>
        <v>0</v>
      </c>
      <c r="W184" s="69">
        <f t="shared" si="62"/>
        <v>0</v>
      </c>
      <c r="X184" s="69">
        <f t="shared" si="62"/>
        <v>0</v>
      </c>
      <c r="Y184" s="69">
        <f t="shared" si="62"/>
        <v>0</v>
      </c>
      <c r="Z184" s="69">
        <f t="shared" si="62"/>
        <v>0</v>
      </c>
      <c r="AA184" s="69">
        <f t="shared" si="62"/>
        <v>0</v>
      </c>
      <c r="AB184" s="69">
        <f t="shared" si="63"/>
        <v>0</v>
      </c>
      <c r="AC184" s="69">
        <f t="shared" si="63"/>
        <v>0</v>
      </c>
      <c r="AD184" s="69">
        <f t="shared" si="63"/>
        <v>0</v>
      </c>
      <c r="AE184" s="69">
        <f t="shared" si="63"/>
        <v>0</v>
      </c>
      <c r="AF184" s="69">
        <f t="shared" si="63"/>
        <v>0</v>
      </c>
      <c r="AG184" s="69">
        <f t="shared" si="63"/>
        <v>0</v>
      </c>
      <c r="AH184" s="69">
        <f t="shared" si="63"/>
        <v>0</v>
      </c>
      <c r="AI184" s="69">
        <f t="shared" si="63"/>
        <v>0</v>
      </c>
      <c r="AJ184" s="69">
        <f t="shared" si="63"/>
        <v>0</v>
      </c>
      <c r="AK184" s="69">
        <f t="shared" si="63"/>
        <v>0</v>
      </c>
      <c r="AL184" s="69">
        <f t="shared" si="63"/>
        <v>0</v>
      </c>
      <c r="AM184" s="69">
        <f t="shared" si="63"/>
        <v>0</v>
      </c>
      <c r="AN184" s="69">
        <f t="shared" si="63"/>
        <v>0</v>
      </c>
      <c r="AO184" s="70">
        <f t="shared" si="63"/>
        <v>0</v>
      </c>
    </row>
    <row r="185" spans="2:41" outlineLevel="1">
      <c r="B185" s="33" t="s">
        <v>135</v>
      </c>
      <c r="C185" s="47" t="str">
        <f t="shared" si="56"/>
        <v>BR-356 | km 67 - 72</v>
      </c>
      <c r="D185" s="35" t="s">
        <v>18</v>
      </c>
      <c r="E185" s="36">
        <v>67</v>
      </c>
      <c r="F185" s="36">
        <v>72</v>
      </c>
      <c r="G185" s="37" t="s">
        <v>9</v>
      </c>
      <c r="H185" s="37">
        <v>1</v>
      </c>
      <c r="I185" s="55">
        <f t="shared" si="57"/>
        <v>702853.2122098814</v>
      </c>
      <c r="J185" s="78">
        <v>702853.2122098814</v>
      </c>
      <c r="K185" s="39">
        <v>5</v>
      </c>
      <c r="L185" s="69">
        <f t="shared" si="62"/>
        <v>0</v>
      </c>
      <c r="M185" s="69">
        <f t="shared" si="62"/>
        <v>0</v>
      </c>
      <c r="N185" s="69">
        <f t="shared" si="62"/>
        <v>0</v>
      </c>
      <c r="O185" s="69">
        <f t="shared" si="62"/>
        <v>0</v>
      </c>
      <c r="P185" s="69">
        <f t="shared" si="62"/>
        <v>702853.2122098814</v>
      </c>
      <c r="Q185" s="69">
        <f t="shared" si="62"/>
        <v>0</v>
      </c>
      <c r="R185" s="69">
        <f t="shared" si="62"/>
        <v>0</v>
      </c>
      <c r="S185" s="69">
        <f t="shared" si="62"/>
        <v>0</v>
      </c>
      <c r="T185" s="69">
        <f t="shared" si="62"/>
        <v>0</v>
      </c>
      <c r="U185" s="69">
        <f t="shared" si="62"/>
        <v>0</v>
      </c>
      <c r="V185" s="69">
        <f t="shared" si="62"/>
        <v>0</v>
      </c>
      <c r="W185" s="69">
        <f t="shared" si="62"/>
        <v>0</v>
      </c>
      <c r="X185" s="69">
        <f t="shared" si="62"/>
        <v>0</v>
      </c>
      <c r="Y185" s="69">
        <f t="shared" si="62"/>
        <v>0</v>
      </c>
      <c r="Z185" s="69">
        <f t="shared" si="62"/>
        <v>0</v>
      </c>
      <c r="AA185" s="69">
        <f t="shared" si="62"/>
        <v>0</v>
      </c>
      <c r="AB185" s="69">
        <f t="shared" si="63"/>
        <v>0</v>
      </c>
      <c r="AC185" s="69">
        <f t="shared" si="63"/>
        <v>0</v>
      </c>
      <c r="AD185" s="69">
        <f t="shared" si="63"/>
        <v>0</v>
      </c>
      <c r="AE185" s="69">
        <f t="shared" si="63"/>
        <v>0</v>
      </c>
      <c r="AF185" s="69">
        <f t="shared" si="63"/>
        <v>0</v>
      </c>
      <c r="AG185" s="69">
        <f t="shared" si="63"/>
        <v>0</v>
      </c>
      <c r="AH185" s="69">
        <f t="shared" si="63"/>
        <v>0</v>
      </c>
      <c r="AI185" s="69">
        <f t="shared" si="63"/>
        <v>0</v>
      </c>
      <c r="AJ185" s="69">
        <f t="shared" si="63"/>
        <v>0</v>
      </c>
      <c r="AK185" s="69">
        <f t="shared" si="63"/>
        <v>0</v>
      </c>
      <c r="AL185" s="69">
        <f t="shared" si="63"/>
        <v>0</v>
      </c>
      <c r="AM185" s="69">
        <f t="shared" si="63"/>
        <v>0</v>
      </c>
      <c r="AN185" s="69">
        <f t="shared" si="63"/>
        <v>0</v>
      </c>
      <c r="AO185" s="70">
        <f t="shared" si="63"/>
        <v>0</v>
      </c>
    </row>
    <row r="186" spans="2:41" outlineLevel="1">
      <c r="B186" s="33" t="s">
        <v>136</v>
      </c>
      <c r="C186" s="47" t="str">
        <f t="shared" si="56"/>
        <v>BR-356 | km 72 - 77</v>
      </c>
      <c r="D186" s="35" t="s">
        <v>18</v>
      </c>
      <c r="E186" s="36">
        <v>72</v>
      </c>
      <c r="F186" s="36">
        <v>77</v>
      </c>
      <c r="G186" s="37" t="s">
        <v>9</v>
      </c>
      <c r="H186" s="37">
        <v>2</v>
      </c>
      <c r="I186" s="55">
        <f t="shared" si="57"/>
        <v>702853.2122098814</v>
      </c>
      <c r="J186" s="78">
        <v>1405706.4244197628</v>
      </c>
      <c r="K186" s="39">
        <v>5</v>
      </c>
      <c r="L186" s="69">
        <f t="shared" si="62"/>
        <v>0</v>
      </c>
      <c r="M186" s="69">
        <f t="shared" si="62"/>
        <v>0</v>
      </c>
      <c r="N186" s="69">
        <f t="shared" si="62"/>
        <v>0</v>
      </c>
      <c r="O186" s="69">
        <f t="shared" si="62"/>
        <v>0</v>
      </c>
      <c r="P186" s="69">
        <f t="shared" si="62"/>
        <v>1405706.4244197628</v>
      </c>
      <c r="Q186" s="69">
        <f t="shared" si="62"/>
        <v>0</v>
      </c>
      <c r="R186" s="69">
        <f t="shared" si="62"/>
        <v>0</v>
      </c>
      <c r="S186" s="69">
        <f t="shared" si="62"/>
        <v>0</v>
      </c>
      <c r="T186" s="69">
        <f t="shared" si="62"/>
        <v>0</v>
      </c>
      <c r="U186" s="69">
        <f t="shared" si="62"/>
        <v>0</v>
      </c>
      <c r="V186" s="69">
        <f t="shared" si="62"/>
        <v>0</v>
      </c>
      <c r="W186" s="69">
        <f t="shared" si="62"/>
        <v>0</v>
      </c>
      <c r="X186" s="69">
        <f t="shared" si="62"/>
        <v>0</v>
      </c>
      <c r="Y186" s="69">
        <f t="shared" si="62"/>
        <v>0</v>
      </c>
      <c r="Z186" s="69">
        <f t="shared" si="62"/>
        <v>0</v>
      </c>
      <c r="AA186" s="69">
        <f t="shared" si="62"/>
        <v>0</v>
      </c>
      <c r="AB186" s="69">
        <f t="shared" si="63"/>
        <v>0</v>
      </c>
      <c r="AC186" s="69">
        <f t="shared" si="63"/>
        <v>0</v>
      </c>
      <c r="AD186" s="69">
        <f t="shared" si="63"/>
        <v>0</v>
      </c>
      <c r="AE186" s="69">
        <f t="shared" si="63"/>
        <v>0</v>
      </c>
      <c r="AF186" s="69">
        <f t="shared" si="63"/>
        <v>0</v>
      </c>
      <c r="AG186" s="69">
        <f t="shared" si="63"/>
        <v>0</v>
      </c>
      <c r="AH186" s="69">
        <f t="shared" si="63"/>
        <v>0</v>
      </c>
      <c r="AI186" s="69">
        <f t="shared" si="63"/>
        <v>0</v>
      </c>
      <c r="AJ186" s="69">
        <f t="shared" si="63"/>
        <v>0</v>
      </c>
      <c r="AK186" s="69">
        <f t="shared" si="63"/>
        <v>0</v>
      </c>
      <c r="AL186" s="69">
        <f t="shared" si="63"/>
        <v>0</v>
      </c>
      <c r="AM186" s="69">
        <f t="shared" si="63"/>
        <v>0</v>
      </c>
      <c r="AN186" s="69">
        <f t="shared" si="63"/>
        <v>0</v>
      </c>
      <c r="AO186" s="70">
        <f t="shared" si="63"/>
        <v>0</v>
      </c>
    </row>
    <row r="187" spans="2:41" outlineLevel="1">
      <c r="B187" s="33" t="s">
        <v>137</v>
      </c>
      <c r="C187" s="47" t="str">
        <f t="shared" si="56"/>
        <v>BR-356 | km 77 - 82</v>
      </c>
      <c r="D187" s="35" t="s">
        <v>18</v>
      </c>
      <c r="E187" s="36">
        <v>77</v>
      </c>
      <c r="F187" s="36">
        <v>82</v>
      </c>
      <c r="G187" s="37" t="s">
        <v>9</v>
      </c>
      <c r="H187" s="37">
        <v>2</v>
      </c>
      <c r="I187" s="55">
        <f t="shared" si="57"/>
        <v>702853.2122098814</v>
      </c>
      <c r="J187" s="78">
        <v>1405706.4244197628</v>
      </c>
      <c r="K187" s="39">
        <v>5</v>
      </c>
      <c r="L187" s="69">
        <f t="shared" si="62"/>
        <v>0</v>
      </c>
      <c r="M187" s="69">
        <f t="shared" si="62"/>
        <v>0</v>
      </c>
      <c r="N187" s="69">
        <f t="shared" si="62"/>
        <v>0</v>
      </c>
      <c r="O187" s="69">
        <f t="shared" si="62"/>
        <v>0</v>
      </c>
      <c r="P187" s="69">
        <f t="shared" si="62"/>
        <v>1405706.4244197628</v>
      </c>
      <c r="Q187" s="69">
        <f t="shared" si="62"/>
        <v>0</v>
      </c>
      <c r="R187" s="69">
        <f t="shared" si="62"/>
        <v>0</v>
      </c>
      <c r="S187" s="69">
        <f t="shared" si="62"/>
        <v>0</v>
      </c>
      <c r="T187" s="69">
        <f t="shared" si="62"/>
        <v>0</v>
      </c>
      <c r="U187" s="69">
        <f t="shared" si="62"/>
        <v>0</v>
      </c>
      <c r="V187" s="69">
        <f t="shared" si="62"/>
        <v>0</v>
      </c>
      <c r="W187" s="69">
        <f t="shared" si="62"/>
        <v>0</v>
      </c>
      <c r="X187" s="69">
        <f t="shared" si="62"/>
        <v>0</v>
      </c>
      <c r="Y187" s="69">
        <f t="shared" si="62"/>
        <v>0</v>
      </c>
      <c r="Z187" s="69">
        <f t="shared" si="62"/>
        <v>0</v>
      </c>
      <c r="AA187" s="69">
        <f t="shared" si="62"/>
        <v>0</v>
      </c>
      <c r="AB187" s="69">
        <f t="shared" si="63"/>
        <v>0</v>
      </c>
      <c r="AC187" s="69">
        <f t="shared" si="63"/>
        <v>0</v>
      </c>
      <c r="AD187" s="69">
        <f t="shared" si="63"/>
        <v>0</v>
      </c>
      <c r="AE187" s="69">
        <f t="shared" si="63"/>
        <v>0</v>
      </c>
      <c r="AF187" s="69">
        <f t="shared" si="63"/>
        <v>0</v>
      </c>
      <c r="AG187" s="69">
        <f t="shared" si="63"/>
        <v>0</v>
      </c>
      <c r="AH187" s="69">
        <f t="shared" si="63"/>
        <v>0</v>
      </c>
      <c r="AI187" s="69">
        <f t="shared" si="63"/>
        <v>0</v>
      </c>
      <c r="AJ187" s="69">
        <f t="shared" si="63"/>
        <v>0</v>
      </c>
      <c r="AK187" s="69">
        <f t="shared" si="63"/>
        <v>0</v>
      </c>
      <c r="AL187" s="69">
        <f t="shared" si="63"/>
        <v>0</v>
      </c>
      <c r="AM187" s="69">
        <f t="shared" si="63"/>
        <v>0</v>
      </c>
      <c r="AN187" s="69">
        <f t="shared" si="63"/>
        <v>0</v>
      </c>
      <c r="AO187" s="70">
        <f t="shared" si="63"/>
        <v>0</v>
      </c>
    </row>
    <row r="188" spans="2:41" outlineLevel="1">
      <c r="B188" s="33" t="s">
        <v>138</v>
      </c>
      <c r="C188" s="47" t="str">
        <f t="shared" si="56"/>
        <v>BR-356 | km 82 - 87</v>
      </c>
      <c r="D188" s="35" t="s">
        <v>18</v>
      </c>
      <c r="E188" s="36">
        <v>82</v>
      </c>
      <c r="F188" s="36">
        <v>87</v>
      </c>
      <c r="G188" s="37" t="s">
        <v>9</v>
      </c>
      <c r="H188" s="37">
        <v>1</v>
      </c>
      <c r="I188" s="55">
        <f t="shared" si="57"/>
        <v>702853.2122098814</v>
      </c>
      <c r="J188" s="78">
        <v>702853.2122098814</v>
      </c>
      <c r="K188" s="39">
        <v>6</v>
      </c>
      <c r="L188" s="69">
        <f t="shared" si="62"/>
        <v>0</v>
      </c>
      <c r="M188" s="69">
        <f t="shared" si="62"/>
        <v>0</v>
      </c>
      <c r="N188" s="69">
        <f t="shared" si="62"/>
        <v>0</v>
      </c>
      <c r="O188" s="69">
        <f t="shared" si="62"/>
        <v>0</v>
      </c>
      <c r="P188" s="69">
        <f t="shared" si="62"/>
        <v>0</v>
      </c>
      <c r="Q188" s="69">
        <f t="shared" si="62"/>
        <v>702853.2122098814</v>
      </c>
      <c r="R188" s="69">
        <f t="shared" si="62"/>
        <v>0</v>
      </c>
      <c r="S188" s="69">
        <f t="shared" si="62"/>
        <v>0</v>
      </c>
      <c r="T188" s="69">
        <f t="shared" si="62"/>
        <v>0</v>
      </c>
      <c r="U188" s="69">
        <f t="shared" si="62"/>
        <v>0</v>
      </c>
      <c r="V188" s="69">
        <f t="shared" si="62"/>
        <v>0</v>
      </c>
      <c r="W188" s="69">
        <f t="shared" si="62"/>
        <v>0</v>
      </c>
      <c r="X188" s="69">
        <f t="shared" si="62"/>
        <v>0</v>
      </c>
      <c r="Y188" s="69">
        <f t="shared" si="62"/>
        <v>0</v>
      </c>
      <c r="Z188" s="69">
        <f t="shared" si="62"/>
        <v>0</v>
      </c>
      <c r="AA188" s="69">
        <f t="shared" si="62"/>
        <v>0</v>
      </c>
      <c r="AB188" s="69">
        <f t="shared" si="63"/>
        <v>0</v>
      </c>
      <c r="AC188" s="69">
        <f t="shared" si="63"/>
        <v>0</v>
      </c>
      <c r="AD188" s="69">
        <f t="shared" si="63"/>
        <v>0</v>
      </c>
      <c r="AE188" s="69">
        <f t="shared" si="63"/>
        <v>0</v>
      </c>
      <c r="AF188" s="69">
        <f t="shared" si="63"/>
        <v>0</v>
      </c>
      <c r="AG188" s="69">
        <f t="shared" si="63"/>
        <v>0</v>
      </c>
      <c r="AH188" s="69">
        <f t="shared" si="63"/>
        <v>0</v>
      </c>
      <c r="AI188" s="69">
        <f t="shared" si="63"/>
        <v>0</v>
      </c>
      <c r="AJ188" s="69">
        <f t="shared" si="63"/>
        <v>0</v>
      </c>
      <c r="AK188" s="69">
        <f t="shared" si="63"/>
        <v>0</v>
      </c>
      <c r="AL188" s="69">
        <f t="shared" si="63"/>
        <v>0</v>
      </c>
      <c r="AM188" s="69">
        <f t="shared" si="63"/>
        <v>0</v>
      </c>
      <c r="AN188" s="69">
        <f t="shared" si="63"/>
        <v>0</v>
      </c>
      <c r="AO188" s="70">
        <f t="shared" si="63"/>
        <v>0</v>
      </c>
    </row>
    <row r="189" spans="2:41" outlineLevel="1">
      <c r="B189" s="33" t="s">
        <v>139</v>
      </c>
      <c r="C189" s="47" t="str">
        <f t="shared" si="56"/>
        <v>BR-356 | km 87 - 92</v>
      </c>
      <c r="D189" s="35" t="s">
        <v>18</v>
      </c>
      <c r="E189" s="36">
        <v>87</v>
      </c>
      <c r="F189" s="36">
        <v>92</v>
      </c>
      <c r="G189" s="37" t="s">
        <v>9</v>
      </c>
      <c r="H189" s="37">
        <v>0</v>
      </c>
      <c r="I189" s="55">
        <f t="shared" si="57"/>
        <v>0</v>
      </c>
      <c r="J189" s="78">
        <v>0</v>
      </c>
      <c r="K189" s="39">
        <v>6</v>
      </c>
      <c r="L189" s="69">
        <f t="shared" si="62"/>
        <v>0</v>
      </c>
      <c r="M189" s="69">
        <f t="shared" si="62"/>
        <v>0</v>
      </c>
      <c r="N189" s="69">
        <f t="shared" si="62"/>
        <v>0</v>
      </c>
      <c r="O189" s="69">
        <f t="shared" si="62"/>
        <v>0</v>
      </c>
      <c r="P189" s="69">
        <f t="shared" si="62"/>
        <v>0</v>
      </c>
      <c r="Q189" s="69">
        <f t="shared" si="62"/>
        <v>0</v>
      </c>
      <c r="R189" s="69">
        <f t="shared" si="62"/>
        <v>0</v>
      </c>
      <c r="S189" s="69">
        <f t="shared" si="62"/>
        <v>0</v>
      </c>
      <c r="T189" s="69">
        <f t="shared" si="62"/>
        <v>0</v>
      </c>
      <c r="U189" s="69">
        <f t="shared" si="62"/>
        <v>0</v>
      </c>
      <c r="V189" s="69">
        <f t="shared" si="62"/>
        <v>0</v>
      </c>
      <c r="W189" s="69">
        <f t="shared" si="62"/>
        <v>0</v>
      </c>
      <c r="X189" s="69">
        <f t="shared" si="62"/>
        <v>0</v>
      </c>
      <c r="Y189" s="69">
        <f t="shared" si="62"/>
        <v>0</v>
      </c>
      <c r="Z189" s="69">
        <f t="shared" si="62"/>
        <v>0</v>
      </c>
      <c r="AA189" s="69">
        <f t="shared" si="62"/>
        <v>0</v>
      </c>
      <c r="AB189" s="69">
        <f t="shared" si="63"/>
        <v>0</v>
      </c>
      <c r="AC189" s="69">
        <f t="shared" si="63"/>
        <v>0</v>
      </c>
      <c r="AD189" s="69">
        <f t="shared" si="63"/>
        <v>0</v>
      </c>
      <c r="AE189" s="69">
        <f t="shared" si="63"/>
        <v>0</v>
      </c>
      <c r="AF189" s="69">
        <f t="shared" si="63"/>
        <v>0</v>
      </c>
      <c r="AG189" s="69">
        <f t="shared" si="63"/>
        <v>0</v>
      </c>
      <c r="AH189" s="69">
        <f t="shared" si="63"/>
        <v>0</v>
      </c>
      <c r="AI189" s="69">
        <f t="shared" si="63"/>
        <v>0</v>
      </c>
      <c r="AJ189" s="69">
        <f t="shared" si="63"/>
        <v>0</v>
      </c>
      <c r="AK189" s="69">
        <f t="shared" si="63"/>
        <v>0</v>
      </c>
      <c r="AL189" s="69">
        <f t="shared" si="63"/>
        <v>0</v>
      </c>
      <c r="AM189" s="69">
        <f t="shared" si="63"/>
        <v>0</v>
      </c>
      <c r="AN189" s="69">
        <f t="shared" si="63"/>
        <v>0</v>
      </c>
      <c r="AO189" s="70">
        <f t="shared" si="63"/>
        <v>0</v>
      </c>
    </row>
    <row r="190" spans="2:41" outlineLevel="1">
      <c r="B190" s="33" t="s">
        <v>140</v>
      </c>
      <c r="C190" s="47" t="str">
        <f t="shared" si="56"/>
        <v>BR-356 | km 92 - 97</v>
      </c>
      <c r="D190" s="35" t="s">
        <v>18</v>
      </c>
      <c r="E190" s="36">
        <v>92</v>
      </c>
      <c r="F190" s="36">
        <v>97</v>
      </c>
      <c r="G190" s="37" t="s">
        <v>9</v>
      </c>
      <c r="H190" s="37">
        <v>0</v>
      </c>
      <c r="I190" s="55">
        <f t="shared" si="57"/>
        <v>0</v>
      </c>
      <c r="J190" s="78">
        <v>0</v>
      </c>
      <c r="K190" s="39">
        <v>6</v>
      </c>
      <c r="L190" s="69">
        <f t="shared" si="62"/>
        <v>0</v>
      </c>
      <c r="M190" s="69">
        <f t="shared" si="62"/>
        <v>0</v>
      </c>
      <c r="N190" s="69">
        <f t="shared" si="62"/>
        <v>0</v>
      </c>
      <c r="O190" s="69">
        <f t="shared" si="62"/>
        <v>0</v>
      </c>
      <c r="P190" s="69">
        <f t="shared" si="62"/>
        <v>0</v>
      </c>
      <c r="Q190" s="69">
        <f t="shared" si="62"/>
        <v>0</v>
      </c>
      <c r="R190" s="69">
        <f t="shared" si="62"/>
        <v>0</v>
      </c>
      <c r="S190" s="69">
        <f t="shared" si="62"/>
        <v>0</v>
      </c>
      <c r="T190" s="69">
        <f t="shared" si="62"/>
        <v>0</v>
      </c>
      <c r="U190" s="69">
        <f t="shared" si="62"/>
        <v>0</v>
      </c>
      <c r="V190" s="69">
        <f t="shared" si="62"/>
        <v>0</v>
      </c>
      <c r="W190" s="69">
        <f t="shared" si="62"/>
        <v>0</v>
      </c>
      <c r="X190" s="69">
        <f t="shared" si="62"/>
        <v>0</v>
      </c>
      <c r="Y190" s="69">
        <f t="shared" si="62"/>
        <v>0</v>
      </c>
      <c r="Z190" s="69">
        <f t="shared" si="62"/>
        <v>0</v>
      </c>
      <c r="AA190" s="69">
        <f t="shared" ref="L190:AA206" si="64">IF($K190=AA$4,$J190,0)</f>
        <v>0</v>
      </c>
      <c r="AB190" s="69">
        <f t="shared" si="63"/>
        <v>0</v>
      </c>
      <c r="AC190" s="69">
        <f t="shared" si="63"/>
        <v>0</v>
      </c>
      <c r="AD190" s="69">
        <f t="shared" si="63"/>
        <v>0</v>
      </c>
      <c r="AE190" s="69">
        <f t="shared" si="63"/>
        <v>0</v>
      </c>
      <c r="AF190" s="69">
        <f t="shared" si="63"/>
        <v>0</v>
      </c>
      <c r="AG190" s="69">
        <f t="shared" si="63"/>
        <v>0</v>
      </c>
      <c r="AH190" s="69">
        <f t="shared" si="63"/>
        <v>0</v>
      </c>
      <c r="AI190" s="69">
        <f t="shared" si="63"/>
        <v>0</v>
      </c>
      <c r="AJ190" s="69">
        <f t="shared" si="63"/>
        <v>0</v>
      </c>
      <c r="AK190" s="69">
        <f t="shared" si="63"/>
        <v>0</v>
      </c>
      <c r="AL190" s="69">
        <f t="shared" si="63"/>
        <v>0</v>
      </c>
      <c r="AM190" s="69">
        <f t="shared" si="63"/>
        <v>0</v>
      </c>
      <c r="AN190" s="69">
        <f t="shared" si="63"/>
        <v>0</v>
      </c>
      <c r="AO190" s="70">
        <f t="shared" si="63"/>
        <v>0</v>
      </c>
    </row>
    <row r="191" spans="2:41" outlineLevel="1">
      <c r="B191" s="33" t="s">
        <v>141</v>
      </c>
      <c r="C191" s="47" t="str">
        <f t="shared" si="56"/>
        <v>BR-356 | km 97 - 102</v>
      </c>
      <c r="D191" s="35" t="s">
        <v>18</v>
      </c>
      <c r="E191" s="36">
        <v>97</v>
      </c>
      <c r="F191" s="36">
        <v>102</v>
      </c>
      <c r="G191" s="37" t="s">
        <v>9</v>
      </c>
      <c r="H191" s="37">
        <v>0</v>
      </c>
      <c r="I191" s="55">
        <f t="shared" si="57"/>
        <v>0</v>
      </c>
      <c r="J191" s="78">
        <v>0</v>
      </c>
      <c r="K191" s="39">
        <v>6</v>
      </c>
      <c r="L191" s="69">
        <f t="shared" si="64"/>
        <v>0</v>
      </c>
      <c r="M191" s="69">
        <f t="shared" si="64"/>
        <v>0</v>
      </c>
      <c r="N191" s="69">
        <f t="shared" si="64"/>
        <v>0</v>
      </c>
      <c r="O191" s="69">
        <f t="shared" si="64"/>
        <v>0</v>
      </c>
      <c r="P191" s="69">
        <f t="shared" si="64"/>
        <v>0</v>
      </c>
      <c r="Q191" s="69">
        <f t="shared" si="64"/>
        <v>0</v>
      </c>
      <c r="R191" s="69">
        <f t="shared" si="64"/>
        <v>0</v>
      </c>
      <c r="S191" s="69">
        <f t="shared" si="64"/>
        <v>0</v>
      </c>
      <c r="T191" s="69">
        <f t="shared" si="64"/>
        <v>0</v>
      </c>
      <c r="U191" s="69">
        <f t="shared" si="64"/>
        <v>0</v>
      </c>
      <c r="V191" s="69">
        <f t="shared" si="64"/>
        <v>0</v>
      </c>
      <c r="W191" s="69">
        <f t="shared" si="64"/>
        <v>0</v>
      </c>
      <c r="X191" s="69">
        <f t="shared" si="64"/>
        <v>0</v>
      </c>
      <c r="Y191" s="69">
        <f t="shared" si="64"/>
        <v>0</v>
      </c>
      <c r="Z191" s="69">
        <f t="shared" si="64"/>
        <v>0</v>
      </c>
      <c r="AA191" s="69">
        <f t="shared" si="64"/>
        <v>0</v>
      </c>
      <c r="AB191" s="69">
        <f t="shared" ref="AB191:AO207" si="65">IF($K191=AB$4,$J191,0)</f>
        <v>0</v>
      </c>
      <c r="AC191" s="69">
        <f t="shared" si="65"/>
        <v>0</v>
      </c>
      <c r="AD191" s="69">
        <f t="shared" si="65"/>
        <v>0</v>
      </c>
      <c r="AE191" s="69">
        <f t="shared" si="65"/>
        <v>0</v>
      </c>
      <c r="AF191" s="69">
        <f t="shared" si="65"/>
        <v>0</v>
      </c>
      <c r="AG191" s="69">
        <f t="shared" si="65"/>
        <v>0</v>
      </c>
      <c r="AH191" s="69">
        <f t="shared" si="65"/>
        <v>0</v>
      </c>
      <c r="AI191" s="69">
        <f t="shared" si="65"/>
        <v>0</v>
      </c>
      <c r="AJ191" s="69">
        <f t="shared" si="65"/>
        <v>0</v>
      </c>
      <c r="AK191" s="69">
        <f t="shared" si="65"/>
        <v>0</v>
      </c>
      <c r="AL191" s="69">
        <f t="shared" si="65"/>
        <v>0</v>
      </c>
      <c r="AM191" s="69">
        <f t="shared" si="65"/>
        <v>0</v>
      </c>
      <c r="AN191" s="69">
        <f t="shared" si="65"/>
        <v>0</v>
      </c>
      <c r="AO191" s="70">
        <f t="shared" si="65"/>
        <v>0</v>
      </c>
    </row>
    <row r="192" spans="2:41" outlineLevel="1">
      <c r="B192" s="33" t="s">
        <v>142</v>
      </c>
      <c r="C192" s="47" t="str">
        <f t="shared" si="56"/>
        <v>BR-356 | km 102 - 107</v>
      </c>
      <c r="D192" s="35" t="s">
        <v>18</v>
      </c>
      <c r="E192" s="36">
        <v>102</v>
      </c>
      <c r="F192" s="36">
        <v>107</v>
      </c>
      <c r="G192" s="37" t="s">
        <v>9</v>
      </c>
      <c r="H192" s="37">
        <v>0</v>
      </c>
      <c r="I192" s="55">
        <f t="shared" si="57"/>
        <v>0</v>
      </c>
      <c r="J192" s="78">
        <v>0</v>
      </c>
      <c r="K192" s="39">
        <v>6</v>
      </c>
      <c r="L192" s="69">
        <f t="shared" si="64"/>
        <v>0</v>
      </c>
      <c r="M192" s="69">
        <f t="shared" si="64"/>
        <v>0</v>
      </c>
      <c r="N192" s="69">
        <f t="shared" si="64"/>
        <v>0</v>
      </c>
      <c r="O192" s="69">
        <f t="shared" si="64"/>
        <v>0</v>
      </c>
      <c r="P192" s="69">
        <f t="shared" si="64"/>
        <v>0</v>
      </c>
      <c r="Q192" s="69">
        <f t="shared" si="64"/>
        <v>0</v>
      </c>
      <c r="R192" s="69">
        <f t="shared" si="64"/>
        <v>0</v>
      </c>
      <c r="S192" s="69">
        <f t="shared" si="64"/>
        <v>0</v>
      </c>
      <c r="T192" s="69">
        <f t="shared" si="64"/>
        <v>0</v>
      </c>
      <c r="U192" s="69">
        <f t="shared" si="64"/>
        <v>0</v>
      </c>
      <c r="V192" s="69">
        <f t="shared" si="64"/>
        <v>0</v>
      </c>
      <c r="W192" s="69">
        <f t="shared" si="64"/>
        <v>0</v>
      </c>
      <c r="X192" s="69">
        <f t="shared" si="64"/>
        <v>0</v>
      </c>
      <c r="Y192" s="69">
        <f t="shared" si="64"/>
        <v>0</v>
      </c>
      <c r="Z192" s="69">
        <f t="shared" si="64"/>
        <v>0</v>
      </c>
      <c r="AA192" s="69">
        <f t="shared" si="64"/>
        <v>0</v>
      </c>
      <c r="AB192" s="69">
        <f t="shared" si="65"/>
        <v>0</v>
      </c>
      <c r="AC192" s="69">
        <f t="shared" si="65"/>
        <v>0</v>
      </c>
      <c r="AD192" s="69">
        <f t="shared" si="65"/>
        <v>0</v>
      </c>
      <c r="AE192" s="69">
        <f t="shared" si="65"/>
        <v>0</v>
      </c>
      <c r="AF192" s="69">
        <f t="shared" si="65"/>
        <v>0</v>
      </c>
      <c r="AG192" s="69">
        <f t="shared" si="65"/>
        <v>0</v>
      </c>
      <c r="AH192" s="69">
        <f t="shared" si="65"/>
        <v>0</v>
      </c>
      <c r="AI192" s="69">
        <f t="shared" si="65"/>
        <v>0</v>
      </c>
      <c r="AJ192" s="69">
        <f t="shared" si="65"/>
        <v>0</v>
      </c>
      <c r="AK192" s="69">
        <f t="shared" si="65"/>
        <v>0</v>
      </c>
      <c r="AL192" s="69">
        <f t="shared" si="65"/>
        <v>0</v>
      </c>
      <c r="AM192" s="69">
        <f t="shared" si="65"/>
        <v>0</v>
      </c>
      <c r="AN192" s="69">
        <f t="shared" si="65"/>
        <v>0</v>
      </c>
      <c r="AO192" s="70">
        <f t="shared" si="65"/>
        <v>0</v>
      </c>
    </row>
    <row r="193" spans="2:41" outlineLevel="1">
      <c r="B193" s="33" t="s">
        <v>143</v>
      </c>
      <c r="C193" s="47" t="str">
        <f t="shared" si="56"/>
        <v>BR-356 | km 107 - 111,3</v>
      </c>
      <c r="D193" s="35" t="s">
        <v>18</v>
      </c>
      <c r="E193" s="36">
        <v>107</v>
      </c>
      <c r="F193" s="36">
        <v>111.3</v>
      </c>
      <c r="G193" s="37" t="s">
        <v>9</v>
      </c>
      <c r="H193" s="37">
        <v>0</v>
      </c>
      <c r="I193" s="55">
        <f t="shared" si="57"/>
        <v>0</v>
      </c>
      <c r="J193" s="78">
        <v>0</v>
      </c>
      <c r="K193" s="39">
        <v>6</v>
      </c>
      <c r="L193" s="69">
        <f t="shared" si="64"/>
        <v>0</v>
      </c>
      <c r="M193" s="69">
        <f t="shared" si="64"/>
        <v>0</v>
      </c>
      <c r="N193" s="69">
        <f t="shared" si="64"/>
        <v>0</v>
      </c>
      <c r="O193" s="69">
        <f t="shared" si="64"/>
        <v>0</v>
      </c>
      <c r="P193" s="69">
        <f t="shared" si="64"/>
        <v>0</v>
      </c>
      <c r="Q193" s="69">
        <f t="shared" si="64"/>
        <v>0</v>
      </c>
      <c r="R193" s="69">
        <f t="shared" si="64"/>
        <v>0</v>
      </c>
      <c r="S193" s="69">
        <f t="shared" si="64"/>
        <v>0</v>
      </c>
      <c r="T193" s="69">
        <f t="shared" si="64"/>
        <v>0</v>
      </c>
      <c r="U193" s="69">
        <f t="shared" si="64"/>
        <v>0</v>
      </c>
      <c r="V193" s="69">
        <f t="shared" si="64"/>
        <v>0</v>
      </c>
      <c r="W193" s="69">
        <f t="shared" si="64"/>
        <v>0</v>
      </c>
      <c r="X193" s="69">
        <f t="shared" si="64"/>
        <v>0</v>
      </c>
      <c r="Y193" s="69">
        <f t="shared" si="64"/>
        <v>0</v>
      </c>
      <c r="Z193" s="69">
        <f t="shared" si="64"/>
        <v>0</v>
      </c>
      <c r="AA193" s="69">
        <f t="shared" si="64"/>
        <v>0</v>
      </c>
      <c r="AB193" s="69">
        <f t="shared" si="65"/>
        <v>0</v>
      </c>
      <c r="AC193" s="69">
        <f t="shared" si="65"/>
        <v>0</v>
      </c>
      <c r="AD193" s="69">
        <f t="shared" si="65"/>
        <v>0</v>
      </c>
      <c r="AE193" s="69">
        <f t="shared" si="65"/>
        <v>0</v>
      </c>
      <c r="AF193" s="69">
        <f t="shared" si="65"/>
        <v>0</v>
      </c>
      <c r="AG193" s="69">
        <f t="shared" si="65"/>
        <v>0</v>
      </c>
      <c r="AH193" s="69">
        <f t="shared" si="65"/>
        <v>0</v>
      </c>
      <c r="AI193" s="69">
        <f t="shared" si="65"/>
        <v>0</v>
      </c>
      <c r="AJ193" s="69">
        <f t="shared" si="65"/>
        <v>0</v>
      </c>
      <c r="AK193" s="69">
        <f t="shared" si="65"/>
        <v>0</v>
      </c>
      <c r="AL193" s="69">
        <f t="shared" si="65"/>
        <v>0</v>
      </c>
      <c r="AM193" s="69">
        <f t="shared" si="65"/>
        <v>0</v>
      </c>
      <c r="AN193" s="69">
        <f t="shared" si="65"/>
        <v>0</v>
      </c>
      <c r="AO193" s="70">
        <f t="shared" si="65"/>
        <v>0</v>
      </c>
    </row>
    <row r="194" spans="2:41" outlineLevel="1">
      <c r="B194" s="33" t="s">
        <v>144</v>
      </c>
      <c r="C194" s="47" t="str">
        <f t="shared" si="56"/>
        <v>MG-262 | km 0 - 5</v>
      </c>
      <c r="D194" s="35" t="s">
        <v>21</v>
      </c>
      <c r="E194" s="36">
        <v>0</v>
      </c>
      <c r="F194" s="36">
        <v>5</v>
      </c>
      <c r="G194" s="37" t="s">
        <v>9</v>
      </c>
      <c r="H194" s="37">
        <v>0</v>
      </c>
      <c r="I194" s="55">
        <f t="shared" si="57"/>
        <v>0</v>
      </c>
      <c r="J194" s="78">
        <v>0</v>
      </c>
      <c r="K194" s="39">
        <v>6</v>
      </c>
      <c r="L194" s="69">
        <f t="shared" si="64"/>
        <v>0</v>
      </c>
      <c r="M194" s="69">
        <f t="shared" si="64"/>
        <v>0</v>
      </c>
      <c r="N194" s="69">
        <f t="shared" si="64"/>
        <v>0</v>
      </c>
      <c r="O194" s="69">
        <f t="shared" si="64"/>
        <v>0</v>
      </c>
      <c r="P194" s="69">
        <f t="shared" si="64"/>
        <v>0</v>
      </c>
      <c r="Q194" s="69">
        <f t="shared" si="64"/>
        <v>0</v>
      </c>
      <c r="R194" s="69">
        <f t="shared" si="64"/>
        <v>0</v>
      </c>
      <c r="S194" s="69">
        <f t="shared" si="64"/>
        <v>0</v>
      </c>
      <c r="T194" s="69">
        <f t="shared" si="64"/>
        <v>0</v>
      </c>
      <c r="U194" s="69">
        <f t="shared" si="64"/>
        <v>0</v>
      </c>
      <c r="V194" s="69">
        <f t="shared" si="64"/>
        <v>0</v>
      </c>
      <c r="W194" s="69">
        <f t="shared" si="64"/>
        <v>0</v>
      </c>
      <c r="X194" s="69">
        <f t="shared" si="64"/>
        <v>0</v>
      </c>
      <c r="Y194" s="69">
        <f t="shared" si="64"/>
        <v>0</v>
      </c>
      <c r="Z194" s="69">
        <f t="shared" si="64"/>
        <v>0</v>
      </c>
      <c r="AA194" s="69">
        <f t="shared" si="64"/>
        <v>0</v>
      </c>
      <c r="AB194" s="69">
        <f t="shared" si="65"/>
        <v>0</v>
      </c>
      <c r="AC194" s="69">
        <f t="shared" si="65"/>
        <v>0</v>
      </c>
      <c r="AD194" s="69">
        <f t="shared" si="65"/>
        <v>0</v>
      </c>
      <c r="AE194" s="69">
        <f t="shared" si="65"/>
        <v>0</v>
      </c>
      <c r="AF194" s="69">
        <f t="shared" si="65"/>
        <v>0</v>
      </c>
      <c r="AG194" s="69">
        <f t="shared" si="65"/>
        <v>0</v>
      </c>
      <c r="AH194" s="69">
        <f t="shared" si="65"/>
        <v>0</v>
      </c>
      <c r="AI194" s="69">
        <f t="shared" si="65"/>
        <v>0</v>
      </c>
      <c r="AJ194" s="69">
        <f t="shared" si="65"/>
        <v>0</v>
      </c>
      <c r="AK194" s="69">
        <f t="shared" si="65"/>
        <v>0</v>
      </c>
      <c r="AL194" s="69">
        <f t="shared" si="65"/>
        <v>0</v>
      </c>
      <c r="AM194" s="69">
        <f t="shared" si="65"/>
        <v>0</v>
      </c>
      <c r="AN194" s="69">
        <f t="shared" si="65"/>
        <v>0</v>
      </c>
      <c r="AO194" s="70">
        <f t="shared" si="65"/>
        <v>0</v>
      </c>
    </row>
    <row r="195" spans="2:41" outlineLevel="1">
      <c r="B195" s="33" t="s">
        <v>145</v>
      </c>
      <c r="C195" s="47" t="str">
        <f t="shared" si="56"/>
        <v>MG-262 | km 5 - 10</v>
      </c>
      <c r="D195" s="35" t="s">
        <v>21</v>
      </c>
      <c r="E195" s="36">
        <v>5</v>
      </c>
      <c r="F195" s="36">
        <v>10</v>
      </c>
      <c r="G195" s="37" t="s">
        <v>9</v>
      </c>
      <c r="H195" s="37">
        <v>1</v>
      </c>
      <c r="I195" s="55">
        <f t="shared" si="57"/>
        <v>626852.59701141121</v>
      </c>
      <c r="J195" s="78">
        <v>626852.59701141121</v>
      </c>
      <c r="K195" s="39">
        <v>6</v>
      </c>
      <c r="L195" s="69">
        <f t="shared" si="64"/>
        <v>0</v>
      </c>
      <c r="M195" s="69">
        <f t="shared" si="64"/>
        <v>0</v>
      </c>
      <c r="N195" s="69">
        <f t="shared" si="64"/>
        <v>0</v>
      </c>
      <c r="O195" s="69">
        <f t="shared" si="64"/>
        <v>0</v>
      </c>
      <c r="P195" s="69">
        <f t="shared" si="64"/>
        <v>0</v>
      </c>
      <c r="Q195" s="69">
        <f t="shared" si="64"/>
        <v>626852.59701141121</v>
      </c>
      <c r="R195" s="69">
        <f t="shared" si="64"/>
        <v>0</v>
      </c>
      <c r="S195" s="69">
        <f t="shared" si="64"/>
        <v>0</v>
      </c>
      <c r="T195" s="69">
        <f t="shared" si="64"/>
        <v>0</v>
      </c>
      <c r="U195" s="69">
        <f t="shared" si="64"/>
        <v>0</v>
      </c>
      <c r="V195" s="69">
        <f t="shared" si="64"/>
        <v>0</v>
      </c>
      <c r="W195" s="69">
        <f t="shared" si="64"/>
        <v>0</v>
      </c>
      <c r="X195" s="69">
        <f t="shared" si="64"/>
        <v>0</v>
      </c>
      <c r="Y195" s="69">
        <f t="shared" si="64"/>
        <v>0</v>
      </c>
      <c r="Z195" s="69">
        <f t="shared" si="64"/>
        <v>0</v>
      </c>
      <c r="AA195" s="69">
        <f t="shared" si="64"/>
        <v>0</v>
      </c>
      <c r="AB195" s="69">
        <f t="shared" si="65"/>
        <v>0</v>
      </c>
      <c r="AC195" s="69">
        <f t="shared" si="65"/>
        <v>0</v>
      </c>
      <c r="AD195" s="69">
        <f t="shared" si="65"/>
        <v>0</v>
      </c>
      <c r="AE195" s="69">
        <f t="shared" si="65"/>
        <v>0</v>
      </c>
      <c r="AF195" s="69">
        <f t="shared" si="65"/>
        <v>0</v>
      </c>
      <c r="AG195" s="69">
        <f t="shared" si="65"/>
        <v>0</v>
      </c>
      <c r="AH195" s="69">
        <f t="shared" si="65"/>
        <v>0</v>
      </c>
      <c r="AI195" s="69">
        <f t="shared" si="65"/>
        <v>0</v>
      </c>
      <c r="AJ195" s="69">
        <f t="shared" si="65"/>
        <v>0</v>
      </c>
      <c r="AK195" s="69">
        <f t="shared" si="65"/>
        <v>0</v>
      </c>
      <c r="AL195" s="69">
        <f t="shared" si="65"/>
        <v>0</v>
      </c>
      <c r="AM195" s="69">
        <f t="shared" si="65"/>
        <v>0</v>
      </c>
      <c r="AN195" s="69">
        <f t="shared" si="65"/>
        <v>0</v>
      </c>
      <c r="AO195" s="70">
        <f t="shared" si="65"/>
        <v>0</v>
      </c>
    </row>
    <row r="196" spans="2:41" outlineLevel="1">
      <c r="B196" s="33" t="s">
        <v>146</v>
      </c>
      <c r="C196" s="47" t="str">
        <f t="shared" ref="C196:C207" si="66">D196&amp;" | km "&amp;E196&amp;" - "&amp;F196</f>
        <v>MG-262 | km 10 - 15</v>
      </c>
      <c r="D196" s="35" t="s">
        <v>21</v>
      </c>
      <c r="E196" s="36">
        <v>10</v>
      </c>
      <c r="F196" s="36">
        <v>15</v>
      </c>
      <c r="G196" s="37" t="s">
        <v>9</v>
      </c>
      <c r="H196" s="37">
        <v>1</v>
      </c>
      <c r="I196" s="55">
        <f t="shared" ref="I196:I207" si="67">IFERROR(J196/H196,0)</f>
        <v>626852.59701141121</v>
      </c>
      <c r="J196" s="78">
        <v>626852.59701141121</v>
      </c>
      <c r="K196" s="39">
        <v>6</v>
      </c>
      <c r="L196" s="69">
        <f t="shared" si="64"/>
        <v>0</v>
      </c>
      <c r="M196" s="69">
        <f t="shared" si="64"/>
        <v>0</v>
      </c>
      <c r="N196" s="69">
        <f t="shared" si="64"/>
        <v>0</v>
      </c>
      <c r="O196" s="69">
        <f t="shared" si="64"/>
        <v>0</v>
      </c>
      <c r="P196" s="69">
        <f t="shared" si="64"/>
        <v>0</v>
      </c>
      <c r="Q196" s="69">
        <f t="shared" si="64"/>
        <v>626852.59701141121</v>
      </c>
      <c r="R196" s="69">
        <f t="shared" si="64"/>
        <v>0</v>
      </c>
      <c r="S196" s="69">
        <f t="shared" si="64"/>
        <v>0</v>
      </c>
      <c r="T196" s="69">
        <f t="shared" si="64"/>
        <v>0</v>
      </c>
      <c r="U196" s="69">
        <f t="shared" si="64"/>
        <v>0</v>
      </c>
      <c r="V196" s="69">
        <f t="shared" si="64"/>
        <v>0</v>
      </c>
      <c r="W196" s="69">
        <f t="shared" si="64"/>
        <v>0</v>
      </c>
      <c r="X196" s="69">
        <f t="shared" si="64"/>
        <v>0</v>
      </c>
      <c r="Y196" s="69">
        <f t="shared" si="64"/>
        <v>0</v>
      </c>
      <c r="Z196" s="69">
        <f t="shared" si="64"/>
        <v>0</v>
      </c>
      <c r="AA196" s="69">
        <f t="shared" si="64"/>
        <v>0</v>
      </c>
      <c r="AB196" s="69">
        <f t="shared" si="65"/>
        <v>0</v>
      </c>
      <c r="AC196" s="69">
        <f t="shared" si="65"/>
        <v>0</v>
      </c>
      <c r="AD196" s="69">
        <f t="shared" si="65"/>
        <v>0</v>
      </c>
      <c r="AE196" s="69">
        <f t="shared" si="65"/>
        <v>0</v>
      </c>
      <c r="AF196" s="69">
        <f t="shared" si="65"/>
        <v>0</v>
      </c>
      <c r="AG196" s="69">
        <f t="shared" si="65"/>
        <v>0</v>
      </c>
      <c r="AH196" s="69">
        <f t="shared" si="65"/>
        <v>0</v>
      </c>
      <c r="AI196" s="69">
        <f t="shared" si="65"/>
        <v>0</v>
      </c>
      <c r="AJ196" s="69">
        <f t="shared" si="65"/>
        <v>0</v>
      </c>
      <c r="AK196" s="69">
        <f t="shared" si="65"/>
        <v>0</v>
      </c>
      <c r="AL196" s="69">
        <f t="shared" si="65"/>
        <v>0</v>
      </c>
      <c r="AM196" s="69">
        <f t="shared" si="65"/>
        <v>0</v>
      </c>
      <c r="AN196" s="69">
        <f t="shared" si="65"/>
        <v>0</v>
      </c>
      <c r="AO196" s="70">
        <f t="shared" si="65"/>
        <v>0</v>
      </c>
    </row>
    <row r="197" spans="2:41" outlineLevel="1">
      <c r="B197" s="33" t="s">
        <v>147</v>
      </c>
      <c r="C197" s="47" t="str">
        <f t="shared" si="66"/>
        <v>MG-262 | km 15 - 20</v>
      </c>
      <c r="D197" s="35" t="s">
        <v>21</v>
      </c>
      <c r="E197" s="36">
        <v>15</v>
      </c>
      <c r="F197" s="36">
        <v>20</v>
      </c>
      <c r="G197" s="37" t="s">
        <v>9</v>
      </c>
      <c r="H197" s="37">
        <v>5</v>
      </c>
      <c r="I197" s="55">
        <f t="shared" si="67"/>
        <v>626852.5970114111</v>
      </c>
      <c r="J197" s="78">
        <v>3134262.9850570555</v>
      </c>
      <c r="K197" s="39">
        <v>6</v>
      </c>
      <c r="L197" s="69">
        <f t="shared" si="64"/>
        <v>0</v>
      </c>
      <c r="M197" s="69">
        <f t="shared" si="64"/>
        <v>0</v>
      </c>
      <c r="N197" s="69">
        <f t="shared" si="64"/>
        <v>0</v>
      </c>
      <c r="O197" s="69">
        <f t="shared" si="64"/>
        <v>0</v>
      </c>
      <c r="P197" s="69">
        <f t="shared" si="64"/>
        <v>0</v>
      </c>
      <c r="Q197" s="69">
        <f t="shared" si="64"/>
        <v>3134262.9850570555</v>
      </c>
      <c r="R197" s="69">
        <f t="shared" si="64"/>
        <v>0</v>
      </c>
      <c r="S197" s="69">
        <f t="shared" si="64"/>
        <v>0</v>
      </c>
      <c r="T197" s="69">
        <f t="shared" si="64"/>
        <v>0</v>
      </c>
      <c r="U197" s="69">
        <f t="shared" si="64"/>
        <v>0</v>
      </c>
      <c r="V197" s="69">
        <f t="shared" si="64"/>
        <v>0</v>
      </c>
      <c r="W197" s="69">
        <f t="shared" si="64"/>
        <v>0</v>
      </c>
      <c r="X197" s="69">
        <f t="shared" si="64"/>
        <v>0</v>
      </c>
      <c r="Y197" s="69">
        <f t="shared" si="64"/>
        <v>0</v>
      </c>
      <c r="Z197" s="69">
        <f t="shared" si="64"/>
        <v>0</v>
      </c>
      <c r="AA197" s="69">
        <f t="shared" si="64"/>
        <v>0</v>
      </c>
      <c r="AB197" s="69">
        <f t="shared" si="65"/>
        <v>0</v>
      </c>
      <c r="AC197" s="69">
        <f t="shared" si="65"/>
        <v>0</v>
      </c>
      <c r="AD197" s="69">
        <f t="shared" si="65"/>
        <v>0</v>
      </c>
      <c r="AE197" s="69">
        <f t="shared" si="65"/>
        <v>0</v>
      </c>
      <c r="AF197" s="69">
        <f t="shared" si="65"/>
        <v>0</v>
      </c>
      <c r="AG197" s="69">
        <f t="shared" si="65"/>
        <v>0</v>
      </c>
      <c r="AH197" s="69">
        <f t="shared" si="65"/>
        <v>0</v>
      </c>
      <c r="AI197" s="69">
        <f t="shared" si="65"/>
        <v>0</v>
      </c>
      <c r="AJ197" s="69">
        <f t="shared" si="65"/>
        <v>0</v>
      </c>
      <c r="AK197" s="69">
        <f t="shared" si="65"/>
        <v>0</v>
      </c>
      <c r="AL197" s="69">
        <f t="shared" si="65"/>
        <v>0</v>
      </c>
      <c r="AM197" s="69">
        <f t="shared" si="65"/>
        <v>0</v>
      </c>
      <c r="AN197" s="69">
        <f t="shared" si="65"/>
        <v>0</v>
      </c>
      <c r="AO197" s="70">
        <f t="shared" si="65"/>
        <v>0</v>
      </c>
    </row>
    <row r="198" spans="2:41" outlineLevel="1">
      <c r="B198" s="33" t="s">
        <v>148</v>
      </c>
      <c r="C198" s="47" t="str">
        <f t="shared" si="66"/>
        <v>MG-262 | km 20 - 25</v>
      </c>
      <c r="D198" s="35" t="s">
        <v>21</v>
      </c>
      <c r="E198" s="36">
        <v>20</v>
      </c>
      <c r="F198" s="36">
        <v>25</v>
      </c>
      <c r="G198" s="37" t="s">
        <v>9</v>
      </c>
      <c r="H198" s="37">
        <v>2</v>
      </c>
      <c r="I198" s="55">
        <f t="shared" si="67"/>
        <v>626852.59701141121</v>
      </c>
      <c r="J198" s="78">
        <v>1253705.1940228224</v>
      </c>
      <c r="K198" s="39">
        <v>5</v>
      </c>
      <c r="L198" s="69">
        <f t="shared" si="64"/>
        <v>0</v>
      </c>
      <c r="M198" s="69">
        <f t="shared" si="64"/>
        <v>0</v>
      </c>
      <c r="N198" s="69">
        <f t="shared" si="64"/>
        <v>0</v>
      </c>
      <c r="O198" s="69">
        <f t="shared" si="64"/>
        <v>0</v>
      </c>
      <c r="P198" s="69">
        <f t="shared" si="64"/>
        <v>1253705.1940228224</v>
      </c>
      <c r="Q198" s="69">
        <f t="shared" si="64"/>
        <v>0</v>
      </c>
      <c r="R198" s="69">
        <f t="shared" si="64"/>
        <v>0</v>
      </c>
      <c r="S198" s="69">
        <f t="shared" si="64"/>
        <v>0</v>
      </c>
      <c r="T198" s="69">
        <f t="shared" si="64"/>
        <v>0</v>
      </c>
      <c r="U198" s="69">
        <f t="shared" si="64"/>
        <v>0</v>
      </c>
      <c r="V198" s="69">
        <f t="shared" si="64"/>
        <v>0</v>
      </c>
      <c r="W198" s="69">
        <f t="shared" si="64"/>
        <v>0</v>
      </c>
      <c r="X198" s="69">
        <f t="shared" si="64"/>
        <v>0</v>
      </c>
      <c r="Y198" s="69">
        <f t="shared" si="64"/>
        <v>0</v>
      </c>
      <c r="Z198" s="69">
        <f t="shared" si="64"/>
        <v>0</v>
      </c>
      <c r="AA198" s="69">
        <f t="shared" si="64"/>
        <v>0</v>
      </c>
      <c r="AB198" s="69">
        <f t="shared" si="65"/>
        <v>0</v>
      </c>
      <c r="AC198" s="69">
        <f t="shared" si="65"/>
        <v>0</v>
      </c>
      <c r="AD198" s="69">
        <f t="shared" si="65"/>
        <v>0</v>
      </c>
      <c r="AE198" s="69">
        <f t="shared" si="65"/>
        <v>0</v>
      </c>
      <c r="AF198" s="69">
        <f t="shared" si="65"/>
        <v>0</v>
      </c>
      <c r="AG198" s="69">
        <f t="shared" si="65"/>
        <v>0</v>
      </c>
      <c r="AH198" s="69">
        <f t="shared" si="65"/>
        <v>0</v>
      </c>
      <c r="AI198" s="69">
        <f t="shared" si="65"/>
        <v>0</v>
      </c>
      <c r="AJ198" s="69">
        <f t="shared" si="65"/>
        <v>0</v>
      </c>
      <c r="AK198" s="69">
        <f t="shared" si="65"/>
        <v>0</v>
      </c>
      <c r="AL198" s="69">
        <f t="shared" si="65"/>
        <v>0</v>
      </c>
      <c r="AM198" s="69">
        <f t="shared" si="65"/>
        <v>0</v>
      </c>
      <c r="AN198" s="69">
        <f t="shared" si="65"/>
        <v>0</v>
      </c>
      <c r="AO198" s="70">
        <f t="shared" si="65"/>
        <v>0</v>
      </c>
    </row>
    <row r="199" spans="2:41" outlineLevel="1">
      <c r="B199" s="33" t="s">
        <v>149</v>
      </c>
      <c r="C199" s="47" t="str">
        <f t="shared" si="66"/>
        <v>MG-262 | km 25 - 30</v>
      </c>
      <c r="D199" s="35" t="s">
        <v>21</v>
      </c>
      <c r="E199" s="36">
        <v>25</v>
      </c>
      <c r="F199" s="36">
        <v>30</v>
      </c>
      <c r="G199" s="37" t="s">
        <v>9</v>
      </c>
      <c r="H199" s="37">
        <v>0</v>
      </c>
      <c r="I199" s="55">
        <f t="shared" si="67"/>
        <v>0</v>
      </c>
      <c r="J199" s="78">
        <v>0</v>
      </c>
      <c r="K199" s="39">
        <v>5</v>
      </c>
      <c r="L199" s="69">
        <f t="shared" si="64"/>
        <v>0</v>
      </c>
      <c r="M199" s="69">
        <f t="shared" si="64"/>
        <v>0</v>
      </c>
      <c r="N199" s="69">
        <f t="shared" si="64"/>
        <v>0</v>
      </c>
      <c r="O199" s="69">
        <f t="shared" si="64"/>
        <v>0</v>
      </c>
      <c r="P199" s="69">
        <f t="shared" si="64"/>
        <v>0</v>
      </c>
      <c r="Q199" s="69">
        <f t="shared" si="64"/>
        <v>0</v>
      </c>
      <c r="R199" s="69">
        <f t="shared" si="64"/>
        <v>0</v>
      </c>
      <c r="S199" s="69">
        <f t="shared" si="64"/>
        <v>0</v>
      </c>
      <c r="T199" s="69">
        <f t="shared" si="64"/>
        <v>0</v>
      </c>
      <c r="U199" s="69">
        <f t="shared" si="64"/>
        <v>0</v>
      </c>
      <c r="V199" s="69">
        <f t="shared" si="64"/>
        <v>0</v>
      </c>
      <c r="W199" s="69">
        <f t="shared" si="64"/>
        <v>0</v>
      </c>
      <c r="X199" s="69">
        <f t="shared" si="64"/>
        <v>0</v>
      </c>
      <c r="Y199" s="69">
        <f t="shared" si="64"/>
        <v>0</v>
      </c>
      <c r="Z199" s="69">
        <f t="shared" si="64"/>
        <v>0</v>
      </c>
      <c r="AA199" s="69">
        <f t="shared" si="64"/>
        <v>0</v>
      </c>
      <c r="AB199" s="69">
        <f t="shared" si="65"/>
        <v>0</v>
      </c>
      <c r="AC199" s="69">
        <f t="shared" si="65"/>
        <v>0</v>
      </c>
      <c r="AD199" s="69">
        <f t="shared" si="65"/>
        <v>0</v>
      </c>
      <c r="AE199" s="69">
        <f t="shared" si="65"/>
        <v>0</v>
      </c>
      <c r="AF199" s="69">
        <f t="shared" si="65"/>
        <v>0</v>
      </c>
      <c r="AG199" s="69">
        <f t="shared" si="65"/>
        <v>0</v>
      </c>
      <c r="AH199" s="69">
        <f t="shared" si="65"/>
        <v>0</v>
      </c>
      <c r="AI199" s="69">
        <f t="shared" si="65"/>
        <v>0</v>
      </c>
      <c r="AJ199" s="69">
        <f t="shared" si="65"/>
        <v>0</v>
      </c>
      <c r="AK199" s="69">
        <f t="shared" si="65"/>
        <v>0</v>
      </c>
      <c r="AL199" s="69">
        <f t="shared" si="65"/>
        <v>0</v>
      </c>
      <c r="AM199" s="69">
        <f t="shared" si="65"/>
        <v>0</v>
      </c>
      <c r="AN199" s="69">
        <f t="shared" si="65"/>
        <v>0</v>
      </c>
      <c r="AO199" s="70">
        <f t="shared" si="65"/>
        <v>0</v>
      </c>
    </row>
    <row r="200" spans="2:41" outlineLevel="1">
      <c r="B200" s="33" t="s">
        <v>150</v>
      </c>
      <c r="C200" s="47" t="str">
        <f t="shared" si="66"/>
        <v>MG-262 | km 30 - 35</v>
      </c>
      <c r="D200" s="35" t="s">
        <v>21</v>
      </c>
      <c r="E200" s="36">
        <v>30</v>
      </c>
      <c r="F200" s="36">
        <v>35</v>
      </c>
      <c r="G200" s="37" t="s">
        <v>9</v>
      </c>
      <c r="H200" s="37">
        <v>4</v>
      </c>
      <c r="I200" s="55">
        <f t="shared" si="67"/>
        <v>626852.59701141121</v>
      </c>
      <c r="J200" s="78">
        <v>2507410.3880456449</v>
      </c>
      <c r="K200" s="39">
        <v>5</v>
      </c>
      <c r="L200" s="69">
        <f t="shared" si="64"/>
        <v>0</v>
      </c>
      <c r="M200" s="69">
        <f t="shared" si="64"/>
        <v>0</v>
      </c>
      <c r="N200" s="69">
        <f t="shared" si="64"/>
        <v>0</v>
      </c>
      <c r="O200" s="69">
        <f t="shared" si="64"/>
        <v>0</v>
      </c>
      <c r="P200" s="69">
        <f t="shared" si="64"/>
        <v>2507410.3880456449</v>
      </c>
      <c r="Q200" s="69">
        <f t="shared" si="64"/>
        <v>0</v>
      </c>
      <c r="R200" s="69">
        <f t="shared" si="64"/>
        <v>0</v>
      </c>
      <c r="S200" s="69">
        <f t="shared" si="64"/>
        <v>0</v>
      </c>
      <c r="T200" s="69">
        <f t="shared" si="64"/>
        <v>0</v>
      </c>
      <c r="U200" s="69">
        <f t="shared" si="64"/>
        <v>0</v>
      </c>
      <c r="V200" s="69">
        <f t="shared" si="64"/>
        <v>0</v>
      </c>
      <c r="W200" s="69">
        <f t="shared" si="64"/>
        <v>0</v>
      </c>
      <c r="X200" s="69">
        <f t="shared" si="64"/>
        <v>0</v>
      </c>
      <c r="Y200" s="69">
        <f t="shared" si="64"/>
        <v>0</v>
      </c>
      <c r="Z200" s="69">
        <f t="shared" si="64"/>
        <v>0</v>
      </c>
      <c r="AA200" s="69">
        <f t="shared" si="64"/>
        <v>0</v>
      </c>
      <c r="AB200" s="69">
        <f t="shared" si="65"/>
        <v>0</v>
      </c>
      <c r="AC200" s="69">
        <f t="shared" si="65"/>
        <v>0</v>
      </c>
      <c r="AD200" s="69">
        <f t="shared" si="65"/>
        <v>0</v>
      </c>
      <c r="AE200" s="69">
        <f t="shared" si="65"/>
        <v>0</v>
      </c>
      <c r="AF200" s="69">
        <f t="shared" si="65"/>
        <v>0</v>
      </c>
      <c r="AG200" s="69">
        <f t="shared" si="65"/>
        <v>0</v>
      </c>
      <c r="AH200" s="69">
        <f t="shared" si="65"/>
        <v>0</v>
      </c>
      <c r="AI200" s="69">
        <f t="shared" si="65"/>
        <v>0</v>
      </c>
      <c r="AJ200" s="69">
        <f t="shared" si="65"/>
        <v>0</v>
      </c>
      <c r="AK200" s="69">
        <f t="shared" si="65"/>
        <v>0</v>
      </c>
      <c r="AL200" s="69">
        <f t="shared" si="65"/>
        <v>0</v>
      </c>
      <c r="AM200" s="69">
        <f t="shared" si="65"/>
        <v>0</v>
      </c>
      <c r="AN200" s="69">
        <f t="shared" si="65"/>
        <v>0</v>
      </c>
      <c r="AO200" s="70">
        <f t="shared" si="65"/>
        <v>0</v>
      </c>
    </row>
    <row r="201" spans="2:41" outlineLevel="1">
      <c r="B201" s="33" t="s">
        <v>151</v>
      </c>
      <c r="C201" s="47" t="str">
        <f t="shared" si="66"/>
        <v>MG-262 | km 35 - 40</v>
      </c>
      <c r="D201" s="35" t="s">
        <v>21</v>
      </c>
      <c r="E201" s="36">
        <v>35</v>
      </c>
      <c r="F201" s="36">
        <v>40</v>
      </c>
      <c r="G201" s="37" t="s">
        <v>9</v>
      </c>
      <c r="H201" s="37">
        <v>0</v>
      </c>
      <c r="I201" s="55">
        <f t="shared" si="67"/>
        <v>0</v>
      </c>
      <c r="J201" s="78">
        <v>0</v>
      </c>
      <c r="K201" s="39">
        <v>5</v>
      </c>
      <c r="L201" s="69">
        <f t="shared" si="64"/>
        <v>0</v>
      </c>
      <c r="M201" s="69">
        <f t="shared" si="64"/>
        <v>0</v>
      </c>
      <c r="N201" s="69">
        <f t="shared" si="64"/>
        <v>0</v>
      </c>
      <c r="O201" s="69">
        <f t="shared" si="64"/>
        <v>0</v>
      </c>
      <c r="P201" s="69">
        <f t="shared" si="64"/>
        <v>0</v>
      </c>
      <c r="Q201" s="69">
        <f t="shared" si="64"/>
        <v>0</v>
      </c>
      <c r="R201" s="69">
        <f t="shared" si="64"/>
        <v>0</v>
      </c>
      <c r="S201" s="69">
        <f t="shared" si="64"/>
        <v>0</v>
      </c>
      <c r="T201" s="69">
        <f t="shared" si="64"/>
        <v>0</v>
      </c>
      <c r="U201" s="69">
        <f t="shared" si="64"/>
        <v>0</v>
      </c>
      <c r="V201" s="69">
        <f t="shared" si="64"/>
        <v>0</v>
      </c>
      <c r="W201" s="69">
        <f t="shared" si="64"/>
        <v>0</v>
      </c>
      <c r="X201" s="69">
        <f t="shared" si="64"/>
        <v>0</v>
      </c>
      <c r="Y201" s="69">
        <f t="shared" si="64"/>
        <v>0</v>
      </c>
      <c r="Z201" s="69">
        <f t="shared" si="64"/>
        <v>0</v>
      </c>
      <c r="AA201" s="69">
        <f t="shared" si="64"/>
        <v>0</v>
      </c>
      <c r="AB201" s="69">
        <f t="shared" si="65"/>
        <v>0</v>
      </c>
      <c r="AC201" s="69">
        <f t="shared" si="65"/>
        <v>0</v>
      </c>
      <c r="AD201" s="69">
        <f t="shared" si="65"/>
        <v>0</v>
      </c>
      <c r="AE201" s="69">
        <f t="shared" si="65"/>
        <v>0</v>
      </c>
      <c r="AF201" s="69">
        <f t="shared" si="65"/>
        <v>0</v>
      </c>
      <c r="AG201" s="69">
        <f t="shared" si="65"/>
        <v>0</v>
      </c>
      <c r="AH201" s="69">
        <f t="shared" si="65"/>
        <v>0</v>
      </c>
      <c r="AI201" s="69">
        <f t="shared" si="65"/>
        <v>0</v>
      </c>
      <c r="AJ201" s="69">
        <f t="shared" si="65"/>
        <v>0</v>
      </c>
      <c r="AK201" s="69">
        <f t="shared" si="65"/>
        <v>0</v>
      </c>
      <c r="AL201" s="69">
        <f t="shared" si="65"/>
        <v>0</v>
      </c>
      <c r="AM201" s="69">
        <f t="shared" si="65"/>
        <v>0</v>
      </c>
      <c r="AN201" s="69">
        <f t="shared" si="65"/>
        <v>0</v>
      </c>
      <c r="AO201" s="70">
        <f t="shared" si="65"/>
        <v>0</v>
      </c>
    </row>
    <row r="202" spans="2:41" outlineLevel="1">
      <c r="B202" s="33" t="s">
        <v>152</v>
      </c>
      <c r="C202" s="47" t="str">
        <f t="shared" si="66"/>
        <v>MG-262 | km 40 - 45</v>
      </c>
      <c r="D202" s="35" t="s">
        <v>21</v>
      </c>
      <c r="E202" s="36">
        <v>40</v>
      </c>
      <c r="F202" s="36">
        <v>45</v>
      </c>
      <c r="G202" s="37" t="s">
        <v>9</v>
      </c>
      <c r="H202" s="37">
        <v>1</v>
      </c>
      <c r="I202" s="55">
        <f t="shared" si="67"/>
        <v>626852.59701141121</v>
      </c>
      <c r="J202" s="78">
        <v>626852.59701141121</v>
      </c>
      <c r="K202" s="39">
        <v>4</v>
      </c>
      <c r="L202" s="69">
        <f t="shared" si="64"/>
        <v>0</v>
      </c>
      <c r="M202" s="69">
        <f t="shared" si="64"/>
        <v>0</v>
      </c>
      <c r="N202" s="69">
        <f t="shared" si="64"/>
        <v>0</v>
      </c>
      <c r="O202" s="69">
        <f t="shared" si="64"/>
        <v>626852.59701141121</v>
      </c>
      <c r="P202" s="69">
        <f t="shared" si="64"/>
        <v>0</v>
      </c>
      <c r="Q202" s="69">
        <f t="shared" si="64"/>
        <v>0</v>
      </c>
      <c r="R202" s="69">
        <f t="shared" si="64"/>
        <v>0</v>
      </c>
      <c r="S202" s="69">
        <f t="shared" si="64"/>
        <v>0</v>
      </c>
      <c r="T202" s="69">
        <f t="shared" si="64"/>
        <v>0</v>
      </c>
      <c r="U202" s="69">
        <f t="shared" si="64"/>
        <v>0</v>
      </c>
      <c r="V202" s="69">
        <f t="shared" si="64"/>
        <v>0</v>
      </c>
      <c r="W202" s="69">
        <f t="shared" si="64"/>
        <v>0</v>
      </c>
      <c r="X202" s="69">
        <f t="shared" si="64"/>
        <v>0</v>
      </c>
      <c r="Y202" s="69">
        <f t="shared" si="64"/>
        <v>0</v>
      </c>
      <c r="Z202" s="69">
        <f t="shared" si="64"/>
        <v>0</v>
      </c>
      <c r="AA202" s="69">
        <f t="shared" si="64"/>
        <v>0</v>
      </c>
      <c r="AB202" s="69">
        <f t="shared" si="65"/>
        <v>0</v>
      </c>
      <c r="AC202" s="69">
        <f t="shared" si="65"/>
        <v>0</v>
      </c>
      <c r="AD202" s="69">
        <f t="shared" si="65"/>
        <v>0</v>
      </c>
      <c r="AE202" s="69">
        <f t="shared" si="65"/>
        <v>0</v>
      </c>
      <c r="AF202" s="69">
        <f t="shared" si="65"/>
        <v>0</v>
      </c>
      <c r="AG202" s="69">
        <f t="shared" si="65"/>
        <v>0</v>
      </c>
      <c r="AH202" s="69">
        <f t="shared" si="65"/>
        <v>0</v>
      </c>
      <c r="AI202" s="69">
        <f t="shared" si="65"/>
        <v>0</v>
      </c>
      <c r="AJ202" s="69">
        <f t="shared" si="65"/>
        <v>0</v>
      </c>
      <c r="AK202" s="69">
        <f t="shared" si="65"/>
        <v>0</v>
      </c>
      <c r="AL202" s="69">
        <f t="shared" si="65"/>
        <v>0</v>
      </c>
      <c r="AM202" s="69">
        <f t="shared" si="65"/>
        <v>0</v>
      </c>
      <c r="AN202" s="69">
        <f t="shared" si="65"/>
        <v>0</v>
      </c>
      <c r="AO202" s="70">
        <f t="shared" si="65"/>
        <v>0</v>
      </c>
    </row>
    <row r="203" spans="2:41" outlineLevel="1">
      <c r="B203" s="33" t="s">
        <v>153</v>
      </c>
      <c r="C203" s="47" t="str">
        <f t="shared" si="66"/>
        <v>MG-262 | km 45 - 50</v>
      </c>
      <c r="D203" s="35" t="s">
        <v>21</v>
      </c>
      <c r="E203" s="36">
        <v>45</v>
      </c>
      <c r="F203" s="36">
        <v>50</v>
      </c>
      <c r="G203" s="37" t="s">
        <v>9</v>
      </c>
      <c r="H203" s="37">
        <v>0</v>
      </c>
      <c r="I203" s="55">
        <f t="shared" si="67"/>
        <v>0</v>
      </c>
      <c r="J203" s="78">
        <v>0</v>
      </c>
      <c r="K203" s="39">
        <v>4</v>
      </c>
      <c r="L203" s="69">
        <f t="shared" si="64"/>
        <v>0</v>
      </c>
      <c r="M203" s="69">
        <f t="shared" si="64"/>
        <v>0</v>
      </c>
      <c r="N203" s="69">
        <f t="shared" si="64"/>
        <v>0</v>
      </c>
      <c r="O203" s="69">
        <f t="shared" si="64"/>
        <v>0</v>
      </c>
      <c r="P203" s="69">
        <f t="shared" si="64"/>
        <v>0</v>
      </c>
      <c r="Q203" s="69">
        <f t="shared" si="64"/>
        <v>0</v>
      </c>
      <c r="R203" s="69">
        <f t="shared" si="64"/>
        <v>0</v>
      </c>
      <c r="S203" s="69">
        <f t="shared" si="64"/>
        <v>0</v>
      </c>
      <c r="T203" s="69">
        <f t="shared" si="64"/>
        <v>0</v>
      </c>
      <c r="U203" s="69">
        <f t="shared" si="64"/>
        <v>0</v>
      </c>
      <c r="V203" s="69">
        <f t="shared" si="64"/>
        <v>0</v>
      </c>
      <c r="W203" s="69">
        <f t="shared" si="64"/>
        <v>0</v>
      </c>
      <c r="X203" s="69">
        <f t="shared" si="64"/>
        <v>0</v>
      </c>
      <c r="Y203" s="69">
        <f t="shared" si="64"/>
        <v>0</v>
      </c>
      <c r="Z203" s="69">
        <f t="shared" si="64"/>
        <v>0</v>
      </c>
      <c r="AA203" s="69">
        <f t="shared" si="64"/>
        <v>0</v>
      </c>
      <c r="AB203" s="69">
        <f t="shared" si="65"/>
        <v>0</v>
      </c>
      <c r="AC203" s="69">
        <f t="shared" si="65"/>
        <v>0</v>
      </c>
      <c r="AD203" s="69">
        <f t="shared" si="65"/>
        <v>0</v>
      </c>
      <c r="AE203" s="69">
        <f t="shared" si="65"/>
        <v>0</v>
      </c>
      <c r="AF203" s="69">
        <f t="shared" si="65"/>
        <v>0</v>
      </c>
      <c r="AG203" s="69">
        <f t="shared" si="65"/>
        <v>0</v>
      </c>
      <c r="AH203" s="69">
        <f t="shared" si="65"/>
        <v>0</v>
      </c>
      <c r="AI203" s="69">
        <f t="shared" si="65"/>
        <v>0</v>
      </c>
      <c r="AJ203" s="69">
        <f t="shared" si="65"/>
        <v>0</v>
      </c>
      <c r="AK203" s="69">
        <f t="shared" si="65"/>
        <v>0</v>
      </c>
      <c r="AL203" s="69">
        <f t="shared" si="65"/>
        <v>0</v>
      </c>
      <c r="AM203" s="69">
        <f t="shared" si="65"/>
        <v>0</v>
      </c>
      <c r="AN203" s="69">
        <f t="shared" si="65"/>
        <v>0</v>
      </c>
      <c r="AO203" s="70">
        <f t="shared" si="65"/>
        <v>0</v>
      </c>
    </row>
    <row r="204" spans="2:41" outlineLevel="1">
      <c r="B204" s="33" t="s">
        <v>154</v>
      </c>
      <c r="C204" s="47" t="str">
        <f t="shared" si="66"/>
        <v>MG-262 | km 50 - 55</v>
      </c>
      <c r="D204" s="35" t="s">
        <v>21</v>
      </c>
      <c r="E204" s="36">
        <v>50</v>
      </c>
      <c r="F204" s="36">
        <v>55</v>
      </c>
      <c r="G204" s="37" t="s">
        <v>9</v>
      </c>
      <c r="H204" s="37">
        <v>2</v>
      </c>
      <c r="I204" s="55">
        <f t="shared" si="67"/>
        <v>626852.59701141121</v>
      </c>
      <c r="J204" s="78">
        <v>1253705.1940228224</v>
      </c>
      <c r="K204" s="39">
        <v>4</v>
      </c>
      <c r="L204" s="69">
        <f t="shared" si="64"/>
        <v>0</v>
      </c>
      <c r="M204" s="69">
        <f t="shared" si="64"/>
        <v>0</v>
      </c>
      <c r="N204" s="69">
        <f t="shared" si="64"/>
        <v>0</v>
      </c>
      <c r="O204" s="69">
        <f t="shared" si="64"/>
        <v>1253705.1940228224</v>
      </c>
      <c r="P204" s="69">
        <f t="shared" si="64"/>
        <v>0</v>
      </c>
      <c r="Q204" s="69">
        <f t="shared" si="64"/>
        <v>0</v>
      </c>
      <c r="R204" s="69">
        <f t="shared" si="64"/>
        <v>0</v>
      </c>
      <c r="S204" s="69">
        <f t="shared" si="64"/>
        <v>0</v>
      </c>
      <c r="T204" s="69">
        <f t="shared" si="64"/>
        <v>0</v>
      </c>
      <c r="U204" s="69">
        <f t="shared" si="64"/>
        <v>0</v>
      </c>
      <c r="V204" s="69">
        <f t="shared" si="64"/>
        <v>0</v>
      </c>
      <c r="W204" s="69">
        <f t="shared" si="64"/>
        <v>0</v>
      </c>
      <c r="X204" s="69">
        <f t="shared" si="64"/>
        <v>0</v>
      </c>
      <c r="Y204" s="69">
        <f t="shared" si="64"/>
        <v>0</v>
      </c>
      <c r="Z204" s="69">
        <f t="shared" si="64"/>
        <v>0</v>
      </c>
      <c r="AA204" s="69">
        <f t="shared" si="64"/>
        <v>0</v>
      </c>
      <c r="AB204" s="69">
        <f t="shared" si="65"/>
        <v>0</v>
      </c>
      <c r="AC204" s="69">
        <f t="shared" si="65"/>
        <v>0</v>
      </c>
      <c r="AD204" s="69">
        <f t="shared" si="65"/>
        <v>0</v>
      </c>
      <c r="AE204" s="69">
        <f t="shared" si="65"/>
        <v>0</v>
      </c>
      <c r="AF204" s="69">
        <f t="shared" si="65"/>
        <v>0</v>
      </c>
      <c r="AG204" s="69">
        <f t="shared" si="65"/>
        <v>0</v>
      </c>
      <c r="AH204" s="69">
        <f t="shared" si="65"/>
        <v>0</v>
      </c>
      <c r="AI204" s="69">
        <f t="shared" si="65"/>
        <v>0</v>
      </c>
      <c r="AJ204" s="69">
        <f t="shared" si="65"/>
        <v>0</v>
      </c>
      <c r="AK204" s="69">
        <f t="shared" si="65"/>
        <v>0</v>
      </c>
      <c r="AL204" s="69">
        <f t="shared" si="65"/>
        <v>0</v>
      </c>
      <c r="AM204" s="69">
        <f t="shared" si="65"/>
        <v>0</v>
      </c>
      <c r="AN204" s="69">
        <f t="shared" si="65"/>
        <v>0</v>
      </c>
      <c r="AO204" s="70">
        <f t="shared" si="65"/>
        <v>0</v>
      </c>
    </row>
    <row r="205" spans="2:41" outlineLevel="1">
      <c r="B205" s="33" t="s">
        <v>155</v>
      </c>
      <c r="C205" s="47" t="str">
        <f t="shared" si="66"/>
        <v>MG-262 | km 55 - 60</v>
      </c>
      <c r="D205" s="35" t="s">
        <v>21</v>
      </c>
      <c r="E205" s="36">
        <v>55</v>
      </c>
      <c r="F205" s="36">
        <v>60</v>
      </c>
      <c r="G205" s="37" t="s">
        <v>9</v>
      </c>
      <c r="H205" s="37">
        <v>0</v>
      </c>
      <c r="I205" s="55">
        <f t="shared" si="67"/>
        <v>0</v>
      </c>
      <c r="J205" s="78">
        <v>0</v>
      </c>
      <c r="K205" s="39">
        <v>3</v>
      </c>
      <c r="L205" s="69">
        <f t="shared" si="64"/>
        <v>0</v>
      </c>
      <c r="M205" s="69">
        <f t="shared" si="64"/>
        <v>0</v>
      </c>
      <c r="N205" s="69">
        <f t="shared" si="64"/>
        <v>0</v>
      </c>
      <c r="O205" s="69">
        <f t="shared" si="64"/>
        <v>0</v>
      </c>
      <c r="P205" s="69">
        <f t="shared" si="64"/>
        <v>0</v>
      </c>
      <c r="Q205" s="69">
        <f t="shared" si="64"/>
        <v>0</v>
      </c>
      <c r="R205" s="69">
        <f t="shared" si="64"/>
        <v>0</v>
      </c>
      <c r="S205" s="69">
        <f t="shared" si="64"/>
        <v>0</v>
      </c>
      <c r="T205" s="69">
        <f t="shared" si="64"/>
        <v>0</v>
      </c>
      <c r="U205" s="69">
        <f t="shared" si="64"/>
        <v>0</v>
      </c>
      <c r="V205" s="69">
        <f t="shared" si="64"/>
        <v>0</v>
      </c>
      <c r="W205" s="69">
        <f t="shared" si="64"/>
        <v>0</v>
      </c>
      <c r="X205" s="69">
        <f t="shared" si="64"/>
        <v>0</v>
      </c>
      <c r="Y205" s="69">
        <f t="shared" si="64"/>
        <v>0</v>
      </c>
      <c r="Z205" s="69">
        <f t="shared" si="64"/>
        <v>0</v>
      </c>
      <c r="AA205" s="69">
        <f t="shared" si="64"/>
        <v>0</v>
      </c>
      <c r="AB205" s="69">
        <f t="shared" si="65"/>
        <v>0</v>
      </c>
      <c r="AC205" s="69">
        <f t="shared" si="65"/>
        <v>0</v>
      </c>
      <c r="AD205" s="69">
        <f t="shared" si="65"/>
        <v>0</v>
      </c>
      <c r="AE205" s="69">
        <f t="shared" si="65"/>
        <v>0</v>
      </c>
      <c r="AF205" s="69">
        <f t="shared" si="65"/>
        <v>0</v>
      </c>
      <c r="AG205" s="69">
        <f t="shared" si="65"/>
        <v>0</v>
      </c>
      <c r="AH205" s="69">
        <f t="shared" si="65"/>
        <v>0</v>
      </c>
      <c r="AI205" s="69">
        <f t="shared" si="65"/>
        <v>0</v>
      </c>
      <c r="AJ205" s="69">
        <f t="shared" si="65"/>
        <v>0</v>
      </c>
      <c r="AK205" s="69">
        <f t="shared" si="65"/>
        <v>0</v>
      </c>
      <c r="AL205" s="69">
        <f t="shared" si="65"/>
        <v>0</v>
      </c>
      <c r="AM205" s="69">
        <f t="shared" si="65"/>
        <v>0</v>
      </c>
      <c r="AN205" s="69">
        <f t="shared" si="65"/>
        <v>0</v>
      </c>
      <c r="AO205" s="70">
        <f t="shared" si="65"/>
        <v>0</v>
      </c>
    </row>
    <row r="206" spans="2:41" outlineLevel="1">
      <c r="B206" s="33" t="s">
        <v>156</v>
      </c>
      <c r="C206" s="47" t="str">
        <f t="shared" si="66"/>
        <v>MG-262 | km 60 - 65</v>
      </c>
      <c r="D206" s="35" t="s">
        <v>21</v>
      </c>
      <c r="E206" s="36">
        <v>60</v>
      </c>
      <c r="F206" s="36">
        <v>65</v>
      </c>
      <c r="G206" s="37" t="s">
        <v>9</v>
      </c>
      <c r="H206" s="37">
        <v>0</v>
      </c>
      <c r="I206" s="55">
        <f t="shared" si="67"/>
        <v>0</v>
      </c>
      <c r="J206" s="78">
        <v>0</v>
      </c>
      <c r="K206" s="39">
        <v>3</v>
      </c>
      <c r="L206" s="69">
        <f t="shared" si="64"/>
        <v>0</v>
      </c>
      <c r="M206" s="69">
        <f t="shared" si="64"/>
        <v>0</v>
      </c>
      <c r="N206" s="69">
        <f t="shared" si="64"/>
        <v>0</v>
      </c>
      <c r="O206" s="69">
        <f t="shared" si="64"/>
        <v>0</v>
      </c>
      <c r="P206" s="69">
        <f t="shared" si="64"/>
        <v>0</v>
      </c>
      <c r="Q206" s="69">
        <f t="shared" si="64"/>
        <v>0</v>
      </c>
      <c r="R206" s="69">
        <f t="shared" si="64"/>
        <v>0</v>
      </c>
      <c r="S206" s="69">
        <f t="shared" si="64"/>
        <v>0</v>
      </c>
      <c r="T206" s="69">
        <f t="shared" si="64"/>
        <v>0</v>
      </c>
      <c r="U206" s="69">
        <f t="shared" si="64"/>
        <v>0</v>
      </c>
      <c r="V206" s="69">
        <f t="shared" si="64"/>
        <v>0</v>
      </c>
      <c r="W206" s="69">
        <f t="shared" si="64"/>
        <v>0</v>
      </c>
      <c r="X206" s="69">
        <f t="shared" si="64"/>
        <v>0</v>
      </c>
      <c r="Y206" s="69">
        <f t="shared" si="64"/>
        <v>0</v>
      </c>
      <c r="Z206" s="69">
        <f t="shared" ref="L206:AA207" si="68">IF($K206=Z$4,$J206,0)</f>
        <v>0</v>
      </c>
      <c r="AA206" s="69">
        <f t="shared" si="68"/>
        <v>0</v>
      </c>
      <c r="AB206" s="69">
        <f t="shared" si="65"/>
        <v>0</v>
      </c>
      <c r="AC206" s="69">
        <f t="shared" si="65"/>
        <v>0</v>
      </c>
      <c r="AD206" s="69">
        <f t="shared" si="65"/>
        <v>0</v>
      </c>
      <c r="AE206" s="69">
        <f t="shared" si="65"/>
        <v>0</v>
      </c>
      <c r="AF206" s="69">
        <f t="shared" si="65"/>
        <v>0</v>
      </c>
      <c r="AG206" s="69">
        <f t="shared" si="65"/>
        <v>0</v>
      </c>
      <c r="AH206" s="69">
        <f t="shared" si="65"/>
        <v>0</v>
      </c>
      <c r="AI206" s="69">
        <f t="shared" si="65"/>
        <v>0</v>
      </c>
      <c r="AJ206" s="69">
        <f t="shared" si="65"/>
        <v>0</v>
      </c>
      <c r="AK206" s="69">
        <f t="shared" si="65"/>
        <v>0</v>
      </c>
      <c r="AL206" s="69">
        <f t="shared" si="65"/>
        <v>0</v>
      </c>
      <c r="AM206" s="69">
        <f t="shared" si="65"/>
        <v>0</v>
      </c>
      <c r="AN206" s="69">
        <f t="shared" si="65"/>
        <v>0</v>
      </c>
      <c r="AO206" s="70">
        <f t="shared" si="65"/>
        <v>0</v>
      </c>
    </row>
    <row r="207" spans="2:41" outlineLevel="1">
      <c r="B207" s="33" t="s">
        <v>157</v>
      </c>
      <c r="C207" s="47" t="str">
        <f t="shared" si="66"/>
        <v>MG-262 | km 65 - 71</v>
      </c>
      <c r="D207" s="35" t="s">
        <v>21</v>
      </c>
      <c r="E207" s="36">
        <v>65</v>
      </c>
      <c r="F207" s="36">
        <v>71</v>
      </c>
      <c r="G207" s="37" t="s">
        <v>9</v>
      </c>
      <c r="H207" s="37">
        <v>4</v>
      </c>
      <c r="I207" s="55">
        <f t="shared" si="67"/>
        <v>626852.59701141121</v>
      </c>
      <c r="J207" s="78">
        <v>2507410.3880456449</v>
      </c>
      <c r="K207" s="39">
        <v>3</v>
      </c>
      <c r="L207" s="69">
        <f t="shared" si="68"/>
        <v>0</v>
      </c>
      <c r="M207" s="69">
        <f t="shared" si="68"/>
        <v>0</v>
      </c>
      <c r="N207" s="69">
        <f t="shared" si="68"/>
        <v>2507410.3880456449</v>
      </c>
      <c r="O207" s="69">
        <f t="shared" si="68"/>
        <v>0</v>
      </c>
      <c r="P207" s="69">
        <f t="shared" si="68"/>
        <v>0</v>
      </c>
      <c r="Q207" s="69">
        <f t="shared" si="68"/>
        <v>0</v>
      </c>
      <c r="R207" s="69">
        <f t="shared" si="68"/>
        <v>0</v>
      </c>
      <c r="S207" s="69">
        <f t="shared" si="68"/>
        <v>0</v>
      </c>
      <c r="T207" s="69">
        <f t="shared" si="68"/>
        <v>0</v>
      </c>
      <c r="U207" s="69">
        <f t="shared" si="68"/>
        <v>0</v>
      </c>
      <c r="V207" s="69">
        <f t="shared" si="68"/>
        <v>0</v>
      </c>
      <c r="W207" s="69">
        <f t="shared" si="68"/>
        <v>0</v>
      </c>
      <c r="X207" s="69">
        <f t="shared" si="68"/>
        <v>0</v>
      </c>
      <c r="Y207" s="69">
        <f t="shared" si="68"/>
        <v>0</v>
      </c>
      <c r="Z207" s="69">
        <f t="shared" si="68"/>
        <v>0</v>
      </c>
      <c r="AA207" s="69">
        <f t="shared" si="68"/>
        <v>0</v>
      </c>
      <c r="AB207" s="69">
        <f t="shared" si="65"/>
        <v>0</v>
      </c>
      <c r="AC207" s="69">
        <f t="shared" si="65"/>
        <v>0</v>
      </c>
      <c r="AD207" s="69">
        <f t="shared" si="65"/>
        <v>0</v>
      </c>
      <c r="AE207" s="69">
        <f t="shared" si="65"/>
        <v>0</v>
      </c>
      <c r="AF207" s="69">
        <f t="shared" si="65"/>
        <v>0</v>
      </c>
      <c r="AG207" s="69">
        <f t="shared" si="65"/>
        <v>0</v>
      </c>
      <c r="AH207" s="69">
        <f t="shared" si="65"/>
        <v>0</v>
      </c>
      <c r="AI207" s="69">
        <f t="shared" si="65"/>
        <v>0</v>
      </c>
      <c r="AJ207" s="69">
        <f t="shared" si="65"/>
        <v>0</v>
      </c>
      <c r="AK207" s="69">
        <f t="shared" si="65"/>
        <v>0</v>
      </c>
      <c r="AL207" s="69">
        <f t="shared" si="65"/>
        <v>0</v>
      </c>
      <c r="AM207" s="69">
        <f t="shared" si="65"/>
        <v>0</v>
      </c>
      <c r="AN207" s="69">
        <f t="shared" si="65"/>
        <v>0</v>
      </c>
      <c r="AO207" s="70">
        <f t="shared" si="65"/>
        <v>0</v>
      </c>
    </row>
    <row r="208" spans="2:41">
      <c r="B208" s="27" t="s">
        <v>160</v>
      </c>
      <c r="C208" s="28" t="s">
        <v>161</v>
      </c>
      <c r="D208" s="29"/>
      <c r="E208" s="30"/>
      <c r="F208" s="30"/>
      <c r="G208" s="31"/>
      <c r="H208" s="31"/>
      <c r="I208" s="54"/>
      <c r="J208" s="32"/>
      <c r="K208" s="19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  <c r="AE208" s="67"/>
      <c r="AF208" s="67"/>
      <c r="AG208" s="67"/>
      <c r="AH208" s="67"/>
      <c r="AI208" s="67"/>
      <c r="AJ208" s="67"/>
      <c r="AK208" s="67"/>
      <c r="AL208" s="67"/>
      <c r="AM208" s="67"/>
      <c r="AN208" s="67"/>
      <c r="AO208" s="68"/>
    </row>
    <row r="209" spans="2:41" outlineLevel="1">
      <c r="B209" s="33" t="str">
        <f>B208&amp;"."&amp;1</f>
        <v>2.9.1</v>
      </c>
      <c r="C209" s="34" t="s" cm="1">
        <v>162</v>
      </c>
      <c r="D209" s="58" t="s" cm="1">
        <v>18</v>
      </c>
      <c r="E209" s="36">
        <v>31.99</v>
      </c>
      <c r="F209" s="36">
        <v>32.53</v>
      </c>
      <c r="G209" s="37" t="s">
        <v>41</v>
      </c>
      <c r="H209" s="40">
        <f>F209-E209</f>
        <v>0.5400000000000027</v>
      </c>
      <c r="I209" s="55">
        <f>J209/H209</f>
        <v>9409657.1492831092</v>
      </c>
      <c r="J209" s="78">
        <f t="array" ref="J209:J225">TRANSPOSE('[10]MC_CORREÇÕES_BR-356'!$F$40:$V$40)</f>
        <v>5081214.8606129047</v>
      </c>
      <c r="K209" s="39">
        <f t="array" ref="K209:K225">TRANSPOSE('[10]MC_CORREÇÕES_BR-356'!$F$43:$V$43)</f>
        <v>3</v>
      </c>
      <c r="L209" s="69">
        <f t="shared" ref="L209:AA262" si="69">IF($K209=L$4,$J209,0)</f>
        <v>0</v>
      </c>
      <c r="M209" s="69">
        <f t="shared" si="69"/>
        <v>0</v>
      </c>
      <c r="N209" s="69">
        <f t="shared" si="69"/>
        <v>5081214.8606129047</v>
      </c>
      <c r="O209" s="69">
        <f t="shared" si="69"/>
        <v>0</v>
      </c>
      <c r="P209" s="69">
        <f t="shared" si="69"/>
        <v>0</v>
      </c>
      <c r="Q209" s="69">
        <f t="shared" si="69"/>
        <v>0</v>
      </c>
      <c r="R209" s="69">
        <f t="shared" si="69"/>
        <v>0</v>
      </c>
      <c r="S209" s="69">
        <f t="shared" si="69"/>
        <v>0</v>
      </c>
      <c r="T209" s="69">
        <f t="shared" si="69"/>
        <v>0</v>
      </c>
      <c r="U209" s="69">
        <f t="shared" si="69"/>
        <v>0</v>
      </c>
      <c r="V209" s="69">
        <f t="shared" si="69"/>
        <v>0</v>
      </c>
      <c r="W209" s="69">
        <f t="shared" si="69"/>
        <v>0</v>
      </c>
      <c r="X209" s="69">
        <f t="shared" si="69"/>
        <v>0</v>
      </c>
      <c r="Y209" s="69">
        <f t="shared" si="69"/>
        <v>0</v>
      </c>
      <c r="Z209" s="69">
        <f t="shared" si="69"/>
        <v>0</v>
      </c>
      <c r="AA209" s="69">
        <f t="shared" si="69"/>
        <v>0</v>
      </c>
      <c r="AB209" s="69">
        <f t="shared" ref="AB209:AO262" si="70">IF($K209=AB$4,$J209,0)</f>
        <v>0</v>
      </c>
      <c r="AC209" s="69">
        <f t="shared" si="70"/>
        <v>0</v>
      </c>
      <c r="AD209" s="69">
        <f t="shared" si="70"/>
        <v>0</v>
      </c>
      <c r="AE209" s="69">
        <f t="shared" si="70"/>
        <v>0</v>
      </c>
      <c r="AF209" s="69">
        <f t="shared" si="70"/>
        <v>0</v>
      </c>
      <c r="AG209" s="69">
        <f t="shared" si="70"/>
        <v>0</v>
      </c>
      <c r="AH209" s="69">
        <f t="shared" si="70"/>
        <v>0</v>
      </c>
      <c r="AI209" s="69">
        <f t="shared" si="70"/>
        <v>0</v>
      </c>
      <c r="AJ209" s="69">
        <f t="shared" si="70"/>
        <v>0</v>
      </c>
      <c r="AK209" s="69">
        <f t="shared" si="70"/>
        <v>0</v>
      </c>
      <c r="AL209" s="69">
        <f t="shared" si="70"/>
        <v>0</v>
      </c>
      <c r="AM209" s="69">
        <f t="shared" si="70"/>
        <v>0</v>
      </c>
      <c r="AN209" s="69">
        <f t="shared" si="70"/>
        <v>0</v>
      </c>
      <c r="AO209" s="70">
        <f t="shared" si="70"/>
        <v>0</v>
      </c>
    </row>
    <row r="210" spans="2:41" outlineLevel="1">
      <c r="B210" s="33" t="str">
        <f>B208&amp;"."&amp;2</f>
        <v>2.9.2</v>
      </c>
      <c r="C210" s="34" t="s">
        <v>163</v>
      </c>
      <c r="D210" s="58" t="s">
        <v>18</v>
      </c>
      <c r="E210" s="36">
        <v>33.67</v>
      </c>
      <c r="F210" s="36">
        <v>34</v>
      </c>
      <c r="G210" s="37" t="s">
        <v>41</v>
      </c>
      <c r="H210" s="40">
        <f t="shared" ref="H210:H249" si="71">F210-E210</f>
        <v>0.32999999999999829</v>
      </c>
      <c r="I210" s="55">
        <f t="shared" ref="I210:I251" si="72">J210/H210</f>
        <v>8492092.4598892145</v>
      </c>
      <c r="J210" s="78">
        <v>2802390.511763426</v>
      </c>
      <c r="K210" s="39">
        <v>3</v>
      </c>
      <c r="L210" s="69">
        <f t="shared" si="69"/>
        <v>0</v>
      </c>
      <c r="M210" s="69">
        <f t="shared" si="69"/>
        <v>0</v>
      </c>
      <c r="N210" s="69">
        <f t="shared" si="69"/>
        <v>2802390.511763426</v>
      </c>
      <c r="O210" s="69">
        <f t="shared" si="69"/>
        <v>0</v>
      </c>
      <c r="P210" s="69">
        <f t="shared" si="69"/>
        <v>0</v>
      </c>
      <c r="Q210" s="69">
        <f t="shared" si="69"/>
        <v>0</v>
      </c>
      <c r="R210" s="69">
        <f t="shared" si="69"/>
        <v>0</v>
      </c>
      <c r="S210" s="69">
        <f t="shared" si="69"/>
        <v>0</v>
      </c>
      <c r="T210" s="69">
        <f t="shared" si="69"/>
        <v>0</v>
      </c>
      <c r="U210" s="69">
        <f t="shared" si="69"/>
        <v>0</v>
      </c>
      <c r="V210" s="69">
        <f t="shared" si="69"/>
        <v>0</v>
      </c>
      <c r="W210" s="69">
        <f t="shared" si="69"/>
        <v>0</v>
      </c>
      <c r="X210" s="69">
        <f t="shared" si="69"/>
        <v>0</v>
      </c>
      <c r="Y210" s="69">
        <f t="shared" si="69"/>
        <v>0</v>
      </c>
      <c r="Z210" s="69">
        <f t="shared" si="69"/>
        <v>0</v>
      </c>
      <c r="AA210" s="69">
        <f t="shared" si="69"/>
        <v>0</v>
      </c>
      <c r="AB210" s="69">
        <f t="shared" si="70"/>
        <v>0</v>
      </c>
      <c r="AC210" s="69">
        <f t="shared" si="70"/>
        <v>0</v>
      </c>
      <c r="AD210" s="69">
        <f t="shared" si="70"/>
        <v>0</v>
      </c>
      <c r="AE210" s="69">
        <f t="shared" si="70"/>
        <v>0</v>
      </c>
      <c r="AF210" s="69">
        <f t="shared" si="70"/>
        <v>0</v>
      </c>
      <c r="AG210" s="69">
        <f t="shared" si="70"/>
        <v>0</v>
      </c>
      <c r="AH210" s="69">
        <f t="shared" si="70"/>
        <v>0</v>
      </c>
      <c r="AI210" s="69">
        <f t="shared" si="70"/>
        <v>0</v>
      </c>
      <c r="AJ210" s="69">
        <f t="shared" si="70"/>
        <v>0</v>
      </c>
      <c r="AK210" s="69">
        <f t="shared" si="70"/>
        <v>0</v>
      </c>
      <c r="AL210" s="69">
        <f t="shared" si="70"/>
        <v>0</v>
      </c>
      <c r="AM210" s="69">
        <f t="shared" si="70"/>
        <v>0</v>
      </c>
      <c r="AN210" s="69">
        <f t="shared" si="70"/>
        <v>0</v>
      </c>
      <c r="AO210" s="70">
        <f t="shared" si="70"/>
        <v>0</v>
      </c>
    </row>
    <row r="211" spans="2:41" outlineLevel="1">
      <c r="B211" s="33" t="str">
        <f>B208&amp;"."&amp;3</f>
        <v>2.9.3</v>
      </c>
      <c r="C211" s="34" t="s">
        <v>164</v>
      </c>
      <c r="D211" s="58" t="s">
        <v>18</v>
      </c>
      <c r="E211" s="36">
        <v>44.1</v>
      </c>
      <c r="F211" s="36">
        <v>44.72</v>
      </c>
      <c r="G211" s="37" t="s">
        <v>41</v>
      </c>
      <c r="H211" s="40">
        <f t="shared" si="71"/>
        <v>0.61999999999999744</v>
      </c>
      <c r="I211" s="55">
        <f t="shared" si="72"/>
        <v>16279078.836687129</v>
      </c>
      <c r="J211" s="78">
        <v>10093028.878745979</v>
      </c>
      <c r="K211" s="39">
        <v>4</v>
      </c>
      <c r="L211" s="69">
        <f t="shared" si="69"/>
        <v>0</v>
      </c>
      <c r="M211" s="69">
        <f t="shared" si="69"/>
        <v>0</v>
      </c>
      <c r="N211" s="69">
        <f t="shared" si="69"/>
        <v>0</v>
      </c>
      <c r="O211" s="69">
        <f t="shared" si="69"/>
        <v>10093028.878745979</v>
      </c>
      <c r="P211" s="69">
        <f t="shared" si="69"/>
        <v>0</v>
      </c>
      <c r="Q211" s="69">
        <f t="shared" si="69"/>
        <v>0</v>
      </c>
      <c r="R211" s="69">
        <f t="shared" si="69"/>
        <v>0</v>
      </c>
      <c r="S211" s="69">
        <f t="shared" si="69"/>
        <v>0</v>
      </c>
      <c r="T211" s="69">
        <f t="shared" si="69"/>
        <v>0</v>
      </c>
      <c r="U211" s="69">
        <f t="shared" si="69"/>
        <v>0</v>
      </c>
      <c r="V211" s="69">
        <f t="shared" si="69"/>
        <v>0</v>
      </c>
      <c r="W211" s="69">
        <f t="shared" si="69"/>
        <v>0</v>
      </c>
      <c r="X211" s="69">
        <f t="shared" si="69"/>
        <v>0</v>
      </c>
      <c r="Y211" s="69">
        <f t="shared" si="69"/>
        <v>0</v>
      </c>
      <c r="Z211" s="69">
        <f t="shared" si="69"/>
        <v>0</v>
      </c>
      <c r="AA211" s="69">
        <f t="shared" si="69"/>
        <v>0</v>
      </c>
      <c r="AB211" s="69">
        <f t="shared" si="70"/>
        <v>0</v>
      </c>
      <c r="AC211" s="69">
        <f t="shared" si="70"/>
        <v>0</v>
      </c>
      <c r="AD211" s="69">
        <f t="shared" si="70"/>
        <v>0</v>
      </c>
      <c r="AE211" s="69">
        <f t="shared" si="70"/>
        <v>0</v>
      </c>
      <c r="AF211" s="69">
        <f t="shared" si="70"/>
        <v>0</v>
      </c>
      <c r="AG211" s="69">
        <f t="shared" si="70"/>
        <v>0</v>
      </c>
      <c r="AH211" s="69">
        <f t="shared" si="70"/>
        <v>0</v>
      </c>
      <c r="AI211" s="69">
        <f t="shared" si="70"/>
        <v>0</v>
      </c>
      <c r="AJ211" s="69">
        <f t="shared" si="70"/>
        <v>0</v>
      </c>
      <c r="AK211" s="69">
        <f t="shared" si="70"/>
        <v>0</v>
      </c>
      <c r="AL211" s="69">
        <f t="shared" si="70"/>
        <v>0</v>
      </c>
      <c r="AM211" s="69">
        <f t="shared" si="70"/>
        <v>0</v>
      </c>
      <c r="AN211" s="69">
        <f t="shared" si="70"/>
        <v>0</v>
      </c>
      <c r="AO211" s="70">
        <f t="shared" si="70"/>
        <v>0</v>
      </c>
    </row>
    <row r="212" spans="2:41" outlineLevel="1">
      <c r="B212" s="33" t="str">
        <f>B208&amp;"."&amp;4</f>
        <v>2.9.4</v>
      </c>
      <c r="C212" s="34" t="s">
        <v>165</v>
      </c>
      <c r="D212" s="58" t="s">
        <v>18</v>
      </c>
      <c r="E212" s="36">
        <v>45.7</v>
      </c>
      <c r="F212" s="36">
        <v>45.82</v>
      </c>
      <c r="G212" s="37" t="s">
        <v>41</v>
      </c>
      <c r="H212" s="40">
        <f t="shared" si="71"/>
        <v>0.11999999999999744</v>
      </c>
      <c r="I212" s="55">
        <f t="shared" si="72"/>
        <v>9295701.1204736773</v>
      </c>
      <c r="J212" s="78">
        <v>1115484.1344568175</v>
      </c>
      <c r="K212" s="39">
        <v>4</v>
      </c>
      <c r="L212" s="69">
        <f t="shared" si="69"/>
        <v>0</v>
      </c>
      <c r="M212" s="69">
        <f t="shared" si="69"/>
        <v>0</v>
      </c>
      <c r="N212" s="69">
        <f t="shared" si="69"/>
        <v>0</v>
      </c>
      <c r="O212" s="69">
        <f t="shared" si="69"/>
        <v>1115484.1344568175</v>
      </c>
      <c r="P212" s="69">
        <f t="shared" si="69"/>
        <v>0</v>
      </c>
      <c r="Q212" s="69">
        <f t="shared" si="69"/>
        <v>0</v>
      </c>
      <c r="R212" s="69">
        <f t="shared" si="69"/>
        <v>0</v>
      </c>
      <c r="S212" s="69">
        <f t="shared" si="69"/>
        <v>0</v>
      </c>
      <c r="T212" s="69">
        <f t="shared" si="69"/>
        <v>0</v>
      </c>
      <c r="U212" s="69">
        <f t="shared" si="69"/>
        <v>0</v>
      </c>
      <c r="V212" s="69">
        <f t="shared" si="69"/>
        <v>0</v>
      </c>
      <c r="W212" s="69">
        <f t="shared" si="69"/>
        <v>0</v>
      </c>
      <c r="X212" s="69">
        <f t="shared" si="69"/>
        <v>0</v>
      </c>
      <c r="Y212" s="69">
        <f t="shared" si="69"/>
        <v>0</v>
      </c>
      <c r="Z212" s="69">
        <f t="shared" si="69"/>
        <v>0</v>
      </c>
      <c r="AA212" s="69">
        <f t="shared" si="69"/>
        <v>0</v>
      </c>
      <c r="AB212" s="69">
        <f t="shared" si="70"/>
        <v>0</v>
      </c>
      <c r="AC212" s="69">
        <f t="shared" si="70"/>
        <v>0</v>
      </c>
      <c r="AD212" s="69">
        <f t="shared" si="70"/>
        <v>0</v>
      </c>
      <c r="AE212" s="69">
        <f t="shared" si="70"/>
        <v>0</v>
      </c>
      <c r="AF212" s="69">
        <f t="shared" si="70"/>
        <v>0</v>
      </c>
      <c r="AG212" s="69">
        <f t="shared" si="70"/>
        <v>0</v>
      </c>
      <c r="AH212" s="69">
        <f t="shared" si="70"/>
        <v>0</v>
      </c>
      <c r="AI212" s="69">
        <f t="shared" si="70"/>
        <v>0</v>
      </c>
      <c r="AJ212" s="69">
        <f t="shared" si="70"/>
        <v>0</v>
      </c>
      <c r="AK212" s="69">
        <f t="shared" si="70"/>
        <v>0</v>
      </c>
      <c r="AL212" s="69">
        <f t="shared" si="70"/>
        <v>0</v>
      </c>
      <c r="AM212" s="69">
        <f t="shared" si="70"/>
        <v>0</v>
      </c>
      <c r="AN212" s="69">
        <f t="shared" si="70"/>
        <v>0</v>
      </c>
      <c r="AO212" s="70">
        <f t="shared" si="70"/>
        <v>0</v>
      </c>
    </row>
    <row r="213" spans="2:41" outlineLevel="1">
      <c r="B213" s="33" t="str">
        <f>B208&amp;"."&amp;5</f>
        <v>2.9.5</v>
      </c>
      <c r="C213" s="34" t="s">
        <v>166</v>
      </c>
      <c r="D213" s="58" t="s">
        <v>18</v>
      </c>
      <c r="E213" s="36">
        <v>45.9</v>
      </c>
      <c r="F213" s="36">
        <v>50.07</v>
      </c>
      <c r="G213" s="37" t="s">
        <v>41</v>
      </c>
      <c r="H213" s="40">
        <f t="shared" si="71"/>
        <v>4.1700000000000017</v>
      </c>
      <c r="I213" s="55">
        <f t="shared" si="72"/>
        <v>12218292.985158356</v>
      </c>
      <c r="J213" s="78">
        <v>50950281.748110369</v>
      </c>
      <c r="K213" s="39">
        <v>4</v>
      </c>
      <c r="L213" s="69">
        <f t="shared" si="69"/>
        <v>0</v>
      </c>
      <c r="M213" s="69">
        <f t="shared" si="69"/>
        <v>0</v>
      </c>
      <c r="N213" s="69">
        <f t="shared" si="69"/>
        <v>0</v>
      </c>
      <c r="O213" s="69">
        <f t="shared" si="69"/>
        <v>50950281.748110369</v>
      </c>
      <c r="P213" s="69">
        <f t="shared" si="69"/>
        <v>0</v>
      </c>
      <c r="Q213" s="69">
        <f t="shared" si="69"/>
        <v>0</v>
      </c>
      <c r="R213" s="69">
        <f t="shared" si="69"/>
        <v>0</v>
      </c>
      <c r="S213" s="69">
        <f t="shared" si="69"/>
        <v>0</v>
      </c>
      <c r="T213" s="69">
        <f t="shared" si="69"/>
        <v>0</v>
      </c>
      <c r="U213" s="69">
        <f t="shared" si="69"/>
        <v>0</v>
      </c>
      <c r="V213" s="69">
        <f t="shared" si="69"/>
        <v>0</v>
      </c>
      <c r="W213" s="69">
        <f t="shared" si="69"/>
        <v>0</v>
      </c>
      <c r="X213" s="69">
        <f t="shared" si="69"/>
        <v>0</v>
      </c>
      <c r="Y213" s="69">
        <f t="shared" si="69"/>
        <v>0</v>
      </c>
      <c r="Z213" s="69">
        <f t="shared" si="69"/>
        <v>0</v>
      </c>
      <c r="AA213" s="69">
        <f t="shared" si="69"/>
        <v>0</v>
      </c>
      <c r="AB213" s="69">
        <f t="shared" si="70"/>
        <v>0</v>
      </c>
      <c r="AC213" s="69">
        <f t="shared" si="70"/>
        <v>0</v>
      </c>
      <c r="AD213" s="69">
        <f t="shared" si="70"/>
        <v>0</v>
      </c>
      <c r="AE213" s="69">
        <f t="shared" si="70"/>
        <v>0</v>
      </c>
      <c r="AF213" s="69">
        <f t="shared" si="70"/>
        <v>0</v>
      </c>
      <c r="AG213" s="69">
        <f t="shared" si="70"/>
        <v>0</v>
      </c>
      <c r="AH213" s="69">
        <f t="shared" si="70"/>
        <v>0</v>
      </c>
      <c r="AI213" s="69">
        <f t="shared" si="70"/>
        <v>0</v>
      </c>
      <c r="AJ213" s="69">
        <f t="shared" si="70"/>
        <v>0</v>
      </c>
      <c r="AK213" s="69">
        <f t="shared" si="70"/>
        <v>0</v>
      </c>
      <c r="AL213" s="69">
        <f t="shared" si="70"/>
        <v>0</v>
      </c>
      <c r="AM213" s="69">
        <f t="shared" si="70"/>
        <v>0</v>
      </c>
      <c r="AN213" s="69">
        <f t="shared" si="70"/>
        <v>0</v>
      </c>
      <c r="AO213" s="70">
        <f t="shared" si="70"/>
        <v>0</v>
      </c>
    </row>
    <row r="214" spans="2:41" outlineLevel="1">
      <c r="B214" s="33" t="str">
        <f>B208&amp;"."&amp;6</f>
        <v>2.9.6</v>
      </c>
      <c r="C214" s="34" t="s">
        <v>167</v>
      </c>
      <c r="D214" s="58" t="s">
        <v>18</v>
      </c>
      <c r="E214" s="36">
        <v>71.239999999999995</v>
      </c>
      <c r="F214" s="36">
        <v>71.7</v>
      </c>
      <c r="G214" s="37" t="s">
        <v>41</v>
      </c>
      <c r="H214" s="40">
        <f t="shared" si="71"/>
        <v>0.46000000000000796</v>
      </c>
      <c r="I214" s="55">
        <f t="shared" si="72"/>
        <v>8575744.3091795575</v>
      </c>
      <c r="J214" s="78">
        <v>3944842.3822226645</v>
      </c>
      <c r="K214" s="39">
        <v>5</v>
      </c>
      <c r="L214" s="69">
        <f t="shared" si="69"/>
        <v>0</v>
      </c>
      <c r="M214" s="69">
        <f t="shared" si="69"/>
        <v>0</v>
      </c>
      <c r="N214" s="69">
        <f t="shared" si="69"/>
        <v>0</v>
      </c>
      <c r="O214" s="69">
        <f t="shared" si="69"/>
        <v>0</v>
      </c>
      <c r="P214" s="69">
        <f t="shared" si="69"/>
        <v>3944842.3822226645</v>
      </c>
      <c r="Q214" s="69">
        <f t="shared" si="69"/>
        <v>0</v>
      </c>
      <c r="R214" s="69">
        <f t="shared" si="69"/>
        <v>0</v>
      </c>
      <c r="S214" s="69">
        <f t="shared" si="69"/>
        <v>0</v>
      </c>
      <c r="T214" s="69">
        <f t="shared" si="69"/>
        <v>0</v>
      </c>
      <c r="U214" s="69">
        <f t="shared" si="69"/>
        <v>0</v>
      </c>
      <c r="V214" s="69">
        <f t="shared" si="69"/>
        <v>0</v>
      </c>
      <c r="W214" s="69">
        <f t="shared" si="69"/>
        <v>0</v>
      </c>
      <c r="X214" s="69">
        <f t="shared" si="69"/>
        <v>0</v>
      </c>
      <c r="Y214" s="69">
        <f t="shared" si="69"/>
        <v>0</v>
      </c>
      <c r="Z214" s="69">
        <f t="shared" si="69"/>
        <v>0</v>
      </c>
      <c r="AA214" s="69">
        <f t="shared" si="69"/>
        <v>0</v>
      </c>
      <c r="AB214" s="69">
        <f t="shared" si="70"/>
        <v>0</v>
      </c>
      <c r="AC214" s="69">
        <f t="shared" si="70"/>
        <v>0</v>
      </c>
      <c r="AD214" s="69">
        <f t="shared" si="70"/>
        <v>0</v>
      </c>
      <c r="AE214" s="69">
        <f t="shared" si="70"/>
        <v>0</v>
      </c>
      <c r="AF214" s="69">
        <f t="shared" si="70"/>
        <v>0</v>
      </c>
      <c r="AG214" s="69">
        <f t="shared" si="70"/>
        <v>0</v>
      </c>
      <c r="AH214" s="69">
        <f t="shared" si="70"/>
        <v>0</v>
      </c>
      <c r="AI214" s="69">
        <f t="shared" si="70"/>
        <v>0</v>
      </c>
      <c r="AJ214" s="69">
        <f t="shared" si="70"/>
        <v>0</v>
      </c>
      <c r="AK214" s="69">
        <f t="shared" si="70"/>
        <v>0</v>
      </c>
      <c r="AL214" s="69">
        <f t="shared" si="70"/>
        <v>0</v>
      </c>
      <c r="AM214" s="69">
        <f t="shared" si="70"/>
        <v>0</v>
      </c>
      <c r="AN214" s="69">
        <f t="shared" si="70"/>
        <v>0</v>
      </c>
      <c r="AO214" s="70">
        <f t="shared" si="70"/>
        <v>0</v>
      </c>
    </row>
    <row r="215" spans="2:41" outlineLevel="1">
      <c r="B215" s="33" t="str">
        <f>B208&amp;"."&amp;7</f>
        <v>2.9.7</v>
      </c>
      <c r="C215" s="34" t="s">
        <v>168</v>
      </c>
      <c r="D215" s="58" t="s">
        <v>18</v>
      </c>
      <c r="E215" s="36">
        <v>78.599999999999994</v>
      </c>
      <c r="F215" s="36">
        <v>79.05</v>
      </c>
      <c r="G215" s="37" t="s">
        <v>41</v>
      </c>
      <c r="H215" s="40">
        <f t="shared" si="71"/>
        <v>0.45000000000000284</v>
      </c>
      <c r="I215" s="55">
        <f t="shared" si="72"/>
        <v>7160.1777777777324</v>
      </c>
      <c r="J215" s="78">
        <v>3222.08</v>
      </c>
      <c r="K215" s="39">
        <v>5</v>
      </c>
      <c r="L215" s="69">
        <f t="shared" si="69"/>
        <v>0</v>
      </c>
      <c r="M215" s="69">
        <f t="shared" si="69"/>
        <v>0</v>
      </c>
      <c r="N215" s="69">
        <f t="shared" si="69"/>
        <v>0</v>
      </c>
      <c r="O215" s="69">
        <f t="shared" si="69"/>
        <v>0</v>
      </c>
      <c r="P215" s="69">
        <f t="shared" si="69"/>
        <v>3222.08</v>
      </c>
      <c r="Q215" s="69">
        <f t="shared" si="69"/>
        <v>0</v>
      </c>
      <c r="R215" s="69">
        <f t="shared" si="69"/>
        <v>0</v>
      </c>
      <c r="S215" s="69">
        <f t="shared" si="69"/>
        <v>0</v>
      </c>
      <c r="T215" s="69">
        <f t="shared" si="69"/>
        <v>0</v>
      </c>
      <c r="U215" s="69">
        <f t="shared" si="69"/>
        <v>0</v>
      </c>
      <c r="V215" s="69">
        <f t="shared" si="69"/>
        <v>0</v>
      </c>
      <c r="W215" s="69">
        <f t="shared" si="69"/>
        <v>0</v>
      </c>
      <c r="X215" s="69">
        <f t="shared" si="69"/>
        <v>0</v>
      </c>
      <c r="Y215" s="69">
        <f t="shared" si="69"/>
        <v>0</v>
      </c>
      <c r="Z215" s="69">
        <f t="shared" si="69"/>
        <v>0</v>
      </c>
      <c r="AA215" s="69">
        <f t="shared" si="69"/>
        <v>0</v>
      </c>
      <c r="AB215" s="69">
        <f t="shared" si="70"/>
        <v>0</v>
      </c>
      <c r="AC215" s="69">
        <f t="shared" si="70"/>
        <v>0</v>
      </c>
      <c r="AD215" s="69">
        <f t="shared" si="70"/>
        <v>0</v>
      </c>
      <c r="AE215" s="69">
        <f t="shared" si="70"/>
        <v>0</v>
      </c>
      <c r="AF215" s="69">
        <f t="shared" si="70"/>
        <v>0</v>
      </c>
      <c r="AG215" s="69">
        <f t="shared" si="70"/>
        <v>0</v>
      </c>
      <c r="AH215" s="69">
        <f t="shared" si="70"/>
        <v>0</v>
      </c>
      <c r="AI215" s="69">
        <f t="shared" si="70"/>
        <v>0</v>
      </c>
      <c r="AJ215" s="69">
        <f t="shared" si="70"/>
        <v>0</v>
      </c>
      <c r="AK215" s="69">
        <f t="shared" si="70"/>
        <v>0</v>
      </c>
      <c r="AL215" s="69">
        <f t="shared" si="70"/>
        <v>0</v>
      </c>
      <c r="AM215" s="69">
        <f t="shared" si="70"/>
        <v>0</v>
      </c>
      <c r="AN215" s="69">
        <f t="shared" si="70"/>
        <v>0</v>
      </c>
      <c r="AO215" s="70">
        <f t="shared" si="70"/>
        <v>0</v>
      </c>
    </row>
    <row r="216" spans="2:41" outlineLevel="1">
      <c r="B216" s="33" t="str">
        <f>B208&amp;"."&amp;8</f>
        <v>2.9.8</v>
      </c>
      <c r="C216" s="34" t="s">
        <v>169</v>
      </c>
      <c r="D216" s="58" t="s">
        <v>18</v>
      </c>
      <c r="E216" s="36">
        <v>80.3</v>
      </c>
      <c r="F216" s="36">
        <v>80.52</v>
      </c>
      <c r="G216" s="37" t="s">
        <v>41</v>
      </c>
      <c r="H216" s="40">
        <f t="shared" si="71"/>
        <v>0.21999999999999886</v>
      </c>
      <c r="I216" s="55">
        <f t="shared" si="72"/>
        <v>10317614.494832916</v>
      </c>
      <c r="J216" s="78">
        <v>2269875.1888632299</v>
      </c>
      <c r="K216" s="39">
        <v>5</v>
      </c>
      <c r="L216" s="69">
        <f t="shared" si="69"/>
        <v>0</v>
      </c>
      <c r="M216" s="69">
        <f t="shared" si="69"/>
        <v>0</v>
      </c>
      <c r="N216" s="69">
        <f t="shared" si="69"/>
        <v>0</v>
      </c>
      <c r="O216" s="69">
        <f t="shared" si="69"/>
        <v>0</v>
      </c>
      <c r="P216" s="69">
        <f t="shared" si="69"/>
        <v>2269875.1888632299</v>
      </c>
      <c r="Q216" s="69">
        <f t="shared" si="69"/>
        <v>0</v>
      </c>
      <c r="R216" s="69">
        <f t="shared" si="69"/>
        <v>0</v>
      </c>
      <c r="S216" s="69">
        <f t="shared" si="69"/>
        <v>0</v>
      </c>
      <c r="T216" s="69">
        <f t="shared" si="69"/>
        <v>0</v>
      </c>
      <c r="U216" s="69">
        <f t="shared" si="69"/>
        <v>0</v>
      </c>
      <c r="V216" s="69">
        <f t="shared" si="69"/>
        <v>0</v>
      </c>
      <c r="W216" s="69">
        <f t="shared" si="69"/>
        <v>0</v>
      </c>
      <c r="X216" s="69">
        <f t="shared" si="69"/>
        <v>0</v>
      </c>
      <c r="Y216" s="69">
        <f t="shared" si="69"/>
        <v>0</v>
      </c>
      <c r="Z216" s="69">
        <f t="shared" si="69"/>
        <v>0</v>
      </c>
      <c r="AA216" s="69">
        <f t="shared" si="69"/>
        <v>0</v>
      </c>
      <c r="AB216" s="69">
        <f t="shared" si="70"/>
        <v>0</v>
      </c>
      <c r="AC216" s="69">
        <f t="shared" si="70"/>
        <v>0</v>
      </c>
      <c r="AD216" s="69">
        <f t="shared" si="70"/>
        <v>0</v>
      </c>
      <c r="AE216" s="69">
        <f t="shared" si="70"/>
        <v>0</v>
      </c>
      <c r="AF216" s="69">
        <f t="shared" si="70"/>
        <v>0</v>
      </c>
      <c r="AG216" s="69">
        <f t="shared" si="70"/>
        <v>0</v>
      </c>
      <c r="AH216" s="69">
        <f t="shared" si="70"/>
        <v>0</v>
      </c>
      <c r="AI216" s="69">
        <f t="shared" si="70"/>
        <v>0</v>
      </c>
      <c r="AJ216" s="69">
        <f t="shared" si="70"/>
        <v>0</v>
      </c>
      <c r="AK216" s="69">
        <f t="shared" si="70"/>
        <v>0</v>
      </c>
      <c r="AL216" s="69">
        <f t="shared" si="70"/>
        <v>0</v>
      </c>
      <c r="AM216" s="69">
        <f t="shared" si="70"/>
        <v>0</v>
      </c>
      <c r="AN216" s="69">
        <f t="shared" si="70"/>
        <v>0</v>
      </c>
      <c r="AO216" s="70">
        <f t="shared" si="70"/>
        <v>0</v>
      </c>
    </row>
    <row r="217" spans="2:41" outlineLevel="1">
      <c r="B217" s="33" t="str">
        <f>B208&amp;"."&amp;9</f>
        <v>2.9.9</v>
      </c>
      <c r="C217" s="34" t="s">
        <v>170</v>
      </c>
      <c r="D217" s="58" t="s">
        <v>18</v>
      </c>
      <c r="E217" s="36">
        <v>81.08</v>
      </c>
      <c r="F217" s="36">
        <v>82.26</v>
      </c>
      <c r="G217" s="37" t="s">
        <v>41</v>
      </c>
      <c r="H217" s="40">
        <f t="shared" si="71"/>
        <v>1.1800000000000068</v>
      </c>
      <c r="I217" s="55">
        <f t="shared" si="72"/>
        <v>11231065.915354086</v>
      </c>
      <c r="J217" s="78">
        <v>13252657.780117897</v>
      </c>
      <c r="K217" s="39">
        <v>5</v>
      </c>
      <c r="L217" s="69">
        <f t="shared" si="69"/>
        <v>0</v>
      </c>
      <c r="M217" s="69">
        <f t="shared" si="69"/>
        <v>0</v>
      </c>
      <c r="N217" s="69">
        <f t="shared" si="69"/>
        <v>0</v>
      </c>
      <c r="O217" s="69">
        <f t="shared" si="69"/>
        <v>0</v>
      </c>
      <c r="P217" s="69">
        <f t="shared" si="69"/>
        <v>13252657.780117897</v>
      </c>
      <c r="Q217" s="69">
        <f t="shared" si="69"/>
        <v>0</v>
      </c>
      <c r="R217" s="69">
        <f t="shared" si="69"/>
        <v>0</v>
      </c>
      <c r="S217" s="69">
        <f t="shared" si="69"/>
        <v>0</v>
      </c>
      <c r="T217" s="69">
        <f t="shared" si="69"/>
        <v>0</v>
      </c>
      <c r="U217" s="69">
        <f t="shared" si="69"/>
        <v>0</v>
      </c>
      <c r="V217" s="69">
        <f t="shared" si="69"/>
        <v>0</v>
      </c>
      <c r="W217" s="69">
        <f t="shared" si="69"/>
        <v>0</v>
      </c>
      <c r="X217" s="69">
        <f t="shared" si="69"/>
        <v>0</v>
      </c>
      <c r="Y217" s="69">
        <f t="shared" si="69"/>
        <v>0</v>
      </c>
      <c r="Z217" s="69">
        <f t="shared" si="69"/>
        <v>0</v>
      </c>
      <c r="AA217" s="69">
        <f t="shared" si="69"/>
        <v>0</v>
      </c>
      <c r="AB217" s="69">
        <f t="shared" si="70"/>
        <v>0</v>
      </c>
      <c r="AC217" s="69">
        <f t="shared" si="70"/>
        <v>0</v>
      </c>
      <c r="AD217" s="69">
        <f t="shared" si="70"/>
        <v>0</v>
      </c>
      <c r="AE217" s="69">
        <f t="shared" si="70"/>
        <v>0</v>
      </c>
      <c r="AF217" s="69">
        <f t="shared" si="70"/>
        <v>0</v>
      </c>
      <c r="AG217" s="69">
        <f t="shared" si="70"/>
        <v>0</v>
      </c>
      <c r="AH217" s="69">
        <f t="shared" si="70"/>
        <v>0</v>
      </c>
      <c r="AI217" s="69">
        <f t="shared" si="70"/>
        <v>0</v>
      </c>
      <c r="AJ217" s="69">
        <f t="shared" si="70"/>
        <v>0</v>
      </c>
      <c r="AK217" s="69">
        <f t="shared" si="70"/>
        <v>0</v>
      </c>
      <c r="AL217" s="69">
        <f t="shared" si="70"/>
        <v>0</v>
      </c>
      <c r="AM217" s="69">
        <f t="shared" si="70"/>
        <v>0</v>
      </c>
      <c r="AN217" s="69">
        <f t="shared" si="70"/>
        <v>0</v>
      </c>
      <c r="AO217" s="70">
        <f t="shared" si="70"/>
        <v>0</v>
      </c>
    </row>
    <row r="218" spans="2:41" outlineLevel="1">
      <c r="B218" s="33" t="str">
        <f>B208&amp;"."&amp;10</f>
        <v>2.9.10</v>
      </c>
      <c r="C218" s="34" t="s">
        <v>171</v>
      </c>
      <c r="D218" s="58" t="s">
        <v>18</v>
      </c>
      <c r="E218" s="36">
        <v>90.68</v>
      </c>
      <c r="F218" s="36">
        <v>91.03</v>
      </c>
      <c r="G218" s="37" t="s">
        <v>41</v>
      </c>
      <c r="H218" s="40">
        <f t="shared" si="71"/>
        <v>0.34999999999999432</v>
      </c>
      <c r="I218" s="55">
        <f t="shared" si="72"/>
        <v>8325468.4637049166</v>
      </c>
      <c r="J218" s="78">
        <v>2913913.9622966736</v>
      </c>
      <c r="K218" s="39">
        <v>6</v>
      </c>
      <c r="L218" s="69">
        <f t="shared" si="69"/>
        <v>0</v>
      </c>
      <c r="M218" s="69">
        <f t="shared" si="69"/>
        <v>0</v>
      </c>
      <c r="N218" s="69">
        <f t="shared" si="69"/>
        <v>0</v>
      </c>
      <c r="O218" s="69">
        <f t="shared" si="69"/>
        <v>0</v>
      </c>
      <c r="P218" s="69">
        <f t="shared" si="69"/>
        <v>0</v>
      </c>
      <c r="Q218" s="69">
        <f t="shared" si="69"/>
        <v>2913913.9622966736</v>
      </c>
      <c r="R218" s="69">
        <f t="shared" si="69"/>
        <v>0</v>
      </c>
      <c r="S218" s="69">
        <f t="shared" si="69"/>
        <v>0</v>
      </c>
      <c r="T218" s="69">
        <f t="shared" si="69"/>
        <v>0</v>
      </c>
      <c r="U218" s="69">
        <f t="shared" si="69"/>
        <v>0</v>
      </c>
      <c r="V218" s="69">
        <f t="shared" si="69"/>
        <v>0</v>
      </c>
      <c r="W218" s="69">
        <f t="shared" si="69"/>
        <v>0</v>
      </c>
      <c r="X218" s="69">
        <f t="shared" si="69"/>
        <v>0</v>
      </c>
      <c r="Y218" s="69">
        <f t="shared" si="69"/>
        <v>0</v>
      </c>
      <c r="Z218" s="69">
        <f t="shared" si="69"/>
        <v>0</v>
      </c>
      <c r="AA218" s="69">
        <f t="shared" si="69"/>
        <v>0</v>
      </c>
      <c r="AB218" s="69">
        <f t="shared" si="70"/>
        <v>0</v>
      </c>
      <c r="AC218" s="69">
        <f t="shared" si="70"/>
        <v>0</v>
      </c>
      <c r="AD218" s="69">
        <f t="shared" si="70"/>
        <v>0</v>
      </c>
      <c r="AE218" s="69">
        <f t="shared" si="70"/>
        <v>0</v>
      </c>
      <c r="AF218" s="69">
        <f t="shared" si="70"/>
        <v>0</v>
      </c>
      <c r="AG218" s="69">
        <f t="shared" si="70"/>
        <v>0</v>
      </c>
      <c r="AH218" s="69">
        <f t="shared" si="70"/>
        <v>0</v>
      </c>
      <c r="AI218" s="69">
        <f t="shared" si="70"/>
        <v>0</v>
      </c>
      <c r="AJ218" s="69">
        <f t="shared" si="70"/>
        <v>0</v>
      </c>
      <c r="AK218" s="69">
        <f t="shared" si="70"/>
        <v>0</v>
      </c>
      <c r="AL218" s="69">
        <f t="shared" si="70"/>
        <v>0</v>
      </c>
      <c r="AM218" s="69">
        <f t="shared" si="70"/>
        <v>0</v>
      </c>
      <c r="AN218" s="69">
        <f t="shared" si="70"/>
        <v>0</v>
      </c>
      <c r="AO218" s="70">
        <f t="shared" si="70"/>
        <v>0</v>
      </c>
    </row>
    <row r="219" spans="2:41" outlineLevel="1">
      <c r="B219" s="33" t="str">
        <f>B208&amp;"."&amp;11</f>
        <v>2.9.11</v>
      </c>
      <c r="C219" s="34" t="s">
        <v>172</v>
      </c>
      <c r="D219" s="58" t="s">
        <v>18</v>
      </c>
      <c r="E219" s="36">
        <v>92.25</v>
      </c>
      <c r="F219" s="36">
        <v>93.99</v>
      </c>
      <c r="G219" s="37" t="s">
        <v>41</v>
      </c>
      <c r="H219" s="40">
        <f t="shared" si="71"/>
        <v>1.7399999999999949</v>
      </c>
      <c r="I219" s="55">
        <f t="shared" si="72"/>
        <v>13734037.243890632</v>
      </c>
      <c r="J219" s="78">
        <v>23897224.804369628</v>
      </c>
      <c r="K219" s="39">
        <v>6</v>
      </c>
      <c r="L219" s="69">
        <f t="shared" si="69"/>
        <v>0</v>
      </c>
      <c r="M219" s="69">
        <f t="shared" si="69"/>
        <v>0</v>
      </c>
      <c r="N219" s="69">
        <f t="shared" si="69"/>
        <v>0</v>
      </c>
      <c r="O219" s="69">
        <f t="shared" si="69"/>
        <v>0</v>
      </c>
      <c r="P219" s="69">
        <f t="shared" si="69"/>
        <v>0</v>
      </c>
      <c r="Q219" s="69">
        <f t="shared" si="69"/>
        <v>23897224.804369628</v>
      </c>
      <c r="R219" s="69">
        <f t="shared" si="69"/>
        <v>0</v>
      </c>
      <c r="S219" s="69">
        <f t="shared" si="69"/>
        <v>0</v>
      </c>
      <c r="T219" s="69">
        <f t="shared" si="69"/>
        <v>0</v>
      </c>
      <c r="U219" s="69">
        <f t="shared" si="69"/>
        <v>0</v>
      </c>
      <c r="V219" s="69">
        <f t="shared" si="69"/>
        <v>0</v>
      </c>
      <c r="W219" s="69">
        <f t="shared" si="69"/>
        <v>0</v>
      </c>
      <c r="X219" s="69">
        <f t="shared" si="69"/>
        <v>0</v>
      </c>
      <c r="Y219" s="69">
        <f t="shared" si="69"/>
        <v>0</v>
      </c>
      <c r="Z219" s="69">
        <f t="shared" si="69"/>
        <v>0</v>
      </c>
      <c r="AA219" s="69">
        <f t="shared" ref="AA219" si="73">IF($K219=AA$4,$J219,0)</f>
        <v>0</v>
      </c>
      <c r="AB219" s="69">
        <f t="shared" si="70"/>
        <v>0</v>
      </c>
      <c r="AC219" s="69">
        <f t="shared" si="70"/>
        <v>0</v>
      </c>
      <c r="AD219" s="69">
        <f t="shared" si="70"/>
        <v>0</v>
      </c>
      <c r="AE219" s="69">
        <f t="shared" si="70"/>
        <v>0</v>
      </c>
      <c r="AF219" s="69">
        <f t="shared" si="70"/>
        <v>0</v>
      </c>
      <c r="AG219" s="69">
        <f t="shared" si="70"/>
        <v>0</v>
      </c>
      <c r="AH219" s="69">
        <f t="shared" si="70"/>
        <v>0</v>
      </c>
      <c r="AI219" s="69">
        <f t="shared" si="70"/>
        <v>0</v>
      </c>
      <c r="AJ219" s="69">
        <f t="shared" si="70"/>
        <v>0</v>
      </c>
      <c r="AK219" s="69">
        <f t="shared" si="70"/>
        <v>0</v>
      </c>
      <c r="AL219" s="69">
        <f t="shared" si="70"/>
        <v>0</v>
      </c>
      <c r="AM219" s="69">
        <f t="shared" si="70"/>
        <v>0</v>
      </c>
      <c r="AN219" s="69">
        <f t="shared" si="70"/>
        <v>0</v>
      </c>
      <c r="AO219" s="70">
        <f t="shared" si="70"/>
        <v>0</v>
      </c>
    </row>
    <row r="220" spans="2:41" outlineLevel="1">
      <c r="B220" s="33" t="str">
        <f>B208&amp;"."&amp;12</f>
        <v>2.9.12</v>
      </c>
      <c r="C220" s="34" t="s">
        <v>173</v>
      </c>
      <c r="D220" s="58" t="s">
        <v>18</v>
      </c>
      <c r="E220" s="36">
        <v>100.06</v>
      </c>
      <c r="F220" s="36">
        <v>100.28</v>
      </c>
      <c r="G220" s="37" t="s">
        <v>41</v>
      </c>
      <c r="H220" s="40">
        <f t="shared" si="71"/>
        <v>0.21999999999999886</v>
      </c>
      <c r="I220" s="55">
        <f t="shared" si="72"/>
        <v>70079.568701453027</v>
      </c>
      <c r="J220" s="78">
        <v>15417.505114319585</v>
      </c>
      <c r="K220" s="39">
        <v>6</v>
      </c>
      <c r="L220" s="69">
        <f t="shared" ref="L220:AA235" si="74">IF($K220=L$4,$J220,0)</f>
        <v>0</v>
      </c>
      <c r="M220" s="69">
        <f t="shared" si="74"/>
        <v>0</v>
      </c>
      <c r="N220" s="69">
        <f t="shared" si="74"/>
        <v>0</v>
      </c>
      <c r="O220" s="69">
        <f t="shared" si="74"/>
        <v>0</v>
      </c>
      <c r="P220" s="69">
        <f t="shared" si="74"/>
        <v>0</v>
      </c>
      <c r="Q220" s="69">
        <f t="shared" si="74"/>
        <v>15417.505114319585</v>
      </c>
      <c r="R220" s="69">
        <f t="shared" si="74"/>
        <v>0</v>
      </c>
      <c r="S220" s="69">
        <f t="shared" si="74"/>
        <v>0</v>
      </c>
      <c r="T220" s="69">
        <f t="shared" si="74"/>
        <v>0</v>
      </c>
      <c r="U220" s="69">
        <f t="shared" si="74"/>
        <v>0</v>
      </c>
      <c r="V220" s="69">
        <f t="shared" si="74"/>
        <v>0</v>
      </c>
      <c r="W220" s="69">
        <f t="shared" si="74"/>
        <v>0</v>
      </c>
      <c r="X220" s="69">
        <f t="shared" si="74"/>
        <v>0</v>
      </c>
      <c r="Y220" s="69">
        <f t="shared" si="74"/>
        <v>0</v>
      </c>
      <c r="Z220" s="69">
        <f t="shared" si="74"/>
        <v>0</v>
      </c>
      <c r="AA220" s="69">
        <f t="shared" si="74"/>
        <v>0</v>
      </c>
      <c r="AB220" s="69">
        <f t="shared" si="70"/>
        <v>0</v>
      </c>
      <c r="AC220" s="69">
        <f t="shared" si="70"/>
        <v>0</v>
      </c>
      <c r="AD220" s="69">
        <f t="shared" si="70"/>
        <v>0</v>
      </c>
      <c r="AE220" s="69">
        <f t="shared" si="70"/>
        <v>0</v>
      </c>
      <c r="AF220" s="69">
        <f t="shared" si="70"/>
        <v>0</v>
      </c>
      <c r="AG220" s="69">
        <f t="shared" si="70"/>
        <v>0</v>
      </c>
      <c r="AH220" s="69">
        <f t="shared" si="70"/>
        <v>0</v>
      </c>
      <c r="AI220" s="69">
        <f t="shared" si="70"/>
        <v>0</v>
      </c>
      <c r="AJ220" s="69">
        <f t="shared" si="70"/>
        <v>0</v>
      </c>
      <c r="AK220" s="69">
        <f t="shared" si="70"/>
        <v>0</v>
      </c>
      <c r="AL220" s="69">
        <f t="shared" si="70"/>
        <v>0</v>
      </c>
      <c r="AM220" s="69">
        <f t="shared" si="70"/>
        <v>0</v>
      </c>
      <c r="AN220" s="69">
        <f t="shared" si="70"/>
        <v>0</v>
      </c>
      <c r="AO220" s="70">
        <f t="shared" si="70"/>
        <v>0</v>
      </c>
    </row>
    <row r="221" spans="2:41" outlineLevel="1">
      <c r="B221" s="33" t="str">
        <f>B208&amp;"."&amp;13</f>
        <v>2.9.13</v>
      </c>
      <c r="C221" s="34" t="s">
        <v>174</v>
      </c>
      <c r="D221" s="58" t="s">
        <v>18</v>
      </c>
      <c r="E221" s="36">
        <v>101.7</v>
      </c>
      <c r="F221" s="36">
        <v>101.96</v>
      </c>
      <c r="G221" s="37" t="s">
        <v>41</v>
      </c>
      <c r="H221" s="40">
        <f t="shared" si="71"/>
        <v>0.25999999999999091</v>
      </c>
      <c r="I221" s="55">
        <f t="shared" si="72"/>
        <v>8314542.2534223134</v>
      </c>
      <c r="J221" s="78">
        <v>2161780.9858897259</v>
      </c>
      <c r="K221" s="39">
        <v>6</v>
      </c>
      <c r="L221" s="69">
        <f t="shared" si="74"/>
        <v>0</v>
      </c>
      <c r="M221" s="69">
        <f t="shared" si="74"/>
        <v>0</v>
      </c>
      <c r="N221" s="69">
        <f t="shared" si="74"/>
        <v>0</v>
      </c>
      <c r="O221" s="69">
        <f t="shared" si="74"/>
        <v>0</v>
      </c>
      <c r="P221" s="69">
        <f t="shared" si="74"/>
        <v>0</v>
      </c>
      <c r="Q221" s="69">
        <f t="shared" si="74"/>
        <v>2161780.9858897259</v>
      </c>
      <c r="R221" s="69">
        <f t="shared" si="74"/>
        <v>0</v>
      </c>
      <c r="S221" s="69">
        <f t="shared" si="74"/>
        <v>0</v>
      </c>
      <c r="T221" s="69">
        <f t="shared" si="74"/>
        <v>0</v>
      </c>
      <c r="U221" s="69">
        <f t="shared" si="74"/>
        <v>0</v>
      </c>
      <c r="V221" s="69">
        <f t="shared" si="74"/>
        <v>0</v>
      </c>
      <c r="W221" s="69">
        <f t="shared" si="74"/>
        <v>0</v>
      </c>
      <c r="X221" s="69">
        <f t="shared" si="74"/>
        <v>0</v>
      </c>
      <c r="Y221" s="69">
        <f t="shared" si="74"/>
        <v>0</v>
      </c>
      <c r="Z221" s="69">
        <f t="shared" si="74"/>
        <v>0</v>
      </c>
      <c r="AA221" s="69">
        <f t="shared" si="74"/>
        <v>0</v>
      </c>
      <c r="AB221" s="69">
        <f t="shared" si="70"/>
        <v>0</v>
      </c>
      <c r="AC221" s="69">
        <f t="shared" si="70"/>
        <v>0</v>
      </c>
      <c r="AD221" s="69">
        <f t="shared" si="70"/>
        <v>0</v>
      </c>
      <c r="AE221" s="69">
        <f t="shared" si="70"/>
        <v>0</v>
      </c>
      <c r="AF221" s="69">
        <f t="shared" si="70"/>
        <v>0</v>
      </c>
      <c r="AG221" s="69">
        <f t="shared" si="70"/>
        <v>0</v>
      </c>
      <c r="AH221" s="69">
        <f t="shared" si="70"/>
        <v>0</v>
      </c>
      <c r="AI221" s="69">
        <f t="shared" si="70"/>
        <v>0</v>
      </c>
      <c r="AJ221" s="69">
        <f t="shared" si="70"/>
        <v>0</v>
      </c>
      <c r="AK221" s="69">
        <f t="shared" si="70"/>
        <v>0</v>
      </c>
      <c r="AL221" s="69">
        <f t="shared" si="70"/>
        <v>0</v>
      </c>
      <c r="AM221" s="69">
        <f t="shared" si="70"/>
        <v>0</v>
      </c>
      <c r="AN221" s="69">
        <f t="shared" si="70"/>
        <v>0</v>
      </c>
      <c r="AO221" s="70">
        <f t="shared" si="70"/>
        <v>0</v>
      </c>
    </row>
    <row r="222" spans="2:41" outlineLevel="1">
      <c r="B222" s="33" t="str">
        <f>B208&amp;"."&amp;14</f>
        <v>2.9.14</v>
      </c>
      <c r="C222" s="34" t="s">
        <v>175</v>
      </c>
      <c r="D222" s="58" t="s">
        <v>18</v>
      </c>
      <c r="E222" s="36">
        <v>102.98</v>
      </c>
      <c r="F222" s="36">
        <v>103.58</v>
      </c>
      <c r="G222" s="37" t="s">
        <v>41</v>
      </c>
      <c r="H222" s="40">
        <f t="shared" si="71"/>
        <v>0.59999999999999432</v>
      </c>
      <c r="I222" s="55">
        <f t="shared" si="72"/>
        <v>8317692.3497592667</v>
      </c>
      <c r="J222" s="78">
        <v>4990615.4098555129</v>
      </c>
      <c r="K222" s="39">
        <v>6</v>
      </c>
      <c r="L222" s="69">
        <f t="shared" si="74"/>
        <v>0</v>
      </c>
      <c r="M222" s="69">
        <f t="shared" si="74"/>
        <v>0</v>
      </c>
      <c r="N222" s="69">
        <f t="shared" si="74"/>
        <v>0</v>
      </c>
      <c r="O222" s="69">
        <f t="shared" si="74"/>
        <v>0</v>
      </c>
      <c r="P222" s="69">
        <f t="shared" si="74"/>
        <v>0</v>
      </c>
      <c r="Q222" s="69">
        <f t="shared" si="74"/>
        <v>4990615.4098555129</v>
      </c>
      <c r="R222" s="69">
        <f t="shared" si="74"/>
        <v>0</v>
      </c>
      <c r="S222" s="69">
        <f t="shared" si="74"/>
        <v>0</v>
      </c>
      <c r="T222" s="69">
        <f t="shared" si="74"/>
        <v>0</v>
      </c>
      <c r="U222" s="69">
        <f t="shared" si="74"/>
        <v>0</v>
      </c>
      <c r="V222" s="69">
        <f t="shared" si="74"/>
        <v>0</v>
      </c>
      <c r="W222" s="69">
        <f t="shared" si="74"/>
        <v>0</v>
      </c>
      <c r="X222" s="69">
        <f t="shared" si="74"/>
        <v>0</v>
      </c>
      <c r="Y222" s="69">
        <f t="shared" si="74"/>
        <v>0</v>
      </c>
      <c r="Z222" s="69">
        <f t="shared" si="74"/>
        <v>0</v>
      </c>
      <c r="AA222" s="69">
        <f t="shared" si="74"/>
        <v>0</v>
      </c>
      <c r="AB222" s="69">
        <f t="shared" si="70"/>
        <v>0</v>
      </c>
      <c r="AC222" s="69">
        <f t="shared" si="70"/>
        <v>0</v>
      </c>
      <c r="AD222" s="69">
        <f t="shared" si="70"/>
        <v>0</v>
      </c>
      <c r="AE222" s="69">
        <f t="shared" ref="AE222:AO237" si="75">IF($K222=AE$4,$J222,0)</f>
        <v>0</v>
      </c>
      <c r="AF222" s="69">
        <f t="shared" si="75"/>
        <v>0</v>
      </c>
      <c r="AG222" s="69">
        <f t="shared" si="75"/>
        <v>0</v>
      </c>
      <c r="AH222" s="69">
        <f t="shared" si="75"/>
        <v>0</v>
      </c>
      <c r="AI222" s="69">
        <f t="shared" si="75"/>
        <v>0</v>
      </c>
      <c r="AJ222" s="69">
        <f t="shared" si="75"/>
        <v>0</v>
      </c>
      <c r="AK222" s="69">
        <f t="shared" si="75"/>
        <v>0</v>
      </c>
      <c r="AL222" s="69">
        <f t="shared" si="75"/>
        <v>0</v>
      </c>
      <c r="AM222" s="69">
        <f t="shared" si="75"/>
        <v>0</v>
      </c>
      <c r="AN222" s="69">
        <f t="shared" si="75"/>
        <v>0</v>
      </c>
      <c r="AO222" s="70">
        <f t="shared" si="75"/>
        <v>0</v>
      </c>
    </row>
    <row r="223" spans="2:41" outlineLevel="1">
      <c r="B223" s="33" t="str">
        <f>B208&amp;"."&amp;15</f>
        <v>2.9.15</v>
      </c>
      <c r="C223" s="34" t="s">
        <v>176</v>
      </c>
      <c r="D223" s="58" t="s">
        <v>18</v>
      </c>
      <c r="E223" s="36">
        <v>104.92</v>
      </c>
      <c r="F223" s="36">
        <v>105.28</v>
      </c>
      <c r="G223" s="37" t="s">
        <v>41</v>
      </c>
      <c r="H223" s="40">
        <f t="shared" si="71"/>
        <v>0.35999999999999943</v>
      </c>
      <c r="I223" s="55">
        <f t="shared" si="72"/>
        <v>8315518.1584894443</v>
      </c>
      <c r="J223" s="78">
        <v>2993586.5370561951</v>
      </c>
      <c r="K223" s="39">
        <v>6</v>
      </c>
      <c r="L223" s="69">
        <f t="shared" si="74"/>
        <v>0</v>
      </c>
      <c r="M223" s="69">
        <f t="shared" si="74"/>
        <v>0</v>
      </c>
      <c r="N223" s="69">
        <f t="shared" si="74"/>
        <v>0</v>
      </c>
      <c r="O223" s="69">
        <f t="shared" si="74"/>
        <v>0</v>
      </c>
      <c r="P223" s="69">
        <f t="shared" si="74"/>
        <v>0</v>
      </c>
      <c r="Q223" s="69">
        <f t="shared" si="74"/>
        <v>2993586.5370561951</v>
      </c>
      <c r="R223" s="69">
        <f t="shared" si="74"/>
        <v>0</v>
      </c>
      <c r="S223" s="69">
        <f t="shared" si="74"/>
        <v>0</v>
      </c>
      <c r="T223" s="69">
        <f t="shared" si="74"/>
        <v>0</v>
      </c>
      <c r="U223" s="69">
        <f t="shared" si="74"/>
        <v>0</v>
      </c>
      <c r="V223" s="69">
        <f t="shared" si="74"/>
        <v>0</v>
      </c>
      <c r="W223" s="69">
        <f t="shared" si="74"/>
        <v>0</v>
      </c>
      <c r="X223" s="69">
        <f t="shared" si="74"/>
        <v>0</v>
      </c>
      <c r="Y223" s="69">
        <f t="shared" si="74"/>
        <v>0</v>
      </c>
      <c r="Z223" s="69">
        <f t="shared" si="74"/>
        <v>0</v>
      </c>
      <c r="AA223" s="69">
        <f t="shared" si="74"/>
        <v>0</v>
      </c>
      <c r="AB223" s="69">
        <f t="shared" ref="AB223:AO238" si="76">IF($K223=AB$4,$J223,0)</f>
        <v>0</v>
      </c>
      <c r="AC223" s="69">
        <f t="shared" si="76"/>
        <v>0</v>
      </c>
      <c r="AD223" s="69">
        <f t="shared" si="76"/>
        <v>0</v>
      </c>
      <c r="AE223" s="69">
        <f t="shared" si="75"/>
        <v>0</v>
      </c>
      <c r="AF223" s="69">
        <f t="shared" si="75"/>
        <v>0</v>
      </c>
      <c r="AG223" s="69">
        <f t="shared" si="75"/>
        <v>0</v>
      </c>
      <c r="AH223" s="69">
        <f t="shared" si="75"/>
        <v>0</v>
      </c>
      <c r="AI223" s="69">
        <f t="shared" si="75"/>
        <v>0</v>
      </c>
      <c r="AJ223" s="69">
        <f t="shared" si="75"/>
        <v>0</v>
      </c>
      <c r="AK223" s="69">
        <f t="shared" si="75"/>
        <v>0</v>
      </c>
      <c r="AL223" s="69">
        <f t="shared" si="75"/>
        <v>0</v>
      </c>
      <c r="AM223" s="69">
        <f t="shared" si="75"/>
        <v>0</v>
      </c>
      <c r="AN223" s="69">
        <f t="shared" si="75"/>
        <v>0</v>
      </c>
      <c r="AO223" s="70">
        <f t="shared" si="75"/>
        <v>0</v>
      </c>
    </row>
    <row r="224" spans="2:41" outlineLevel="1">
      <c r="B224" s="33" t="str">
        <f>B208&amp;"."&amp;16</f>
        <v>2.9.16</v>
      </c>
      <c r="C224" s="34" t="s">
        <v>177</v>
      </c>
      <c r="D224" s="58" t="s">
        <v>18</v>
      </c>
      <c r="E224" s="36">
        <v>105.7</v>
      </c>
      <c r="F224" s="36">
        <v>105.92</v>
      </c>
      <c r="G224" s="37" t="s">
        <v>41</v>
      </c>
      <c r="H224" s="40">
        <f t="shared" si="71"/>
        <v>0.21999999999999886</v>
      </c>
      <c r="I224" s="55">
        <f t="shared" si="72"/>
        <v>70079.568701453027</v>
      </c>
      <c r="J224" s="78">
        <v>15417.505114319585</v>
      </c>
      <c r="K224" s="39">
        <v>6</v>
      </c>
      <c r="L224" s="69">
        <f t="shared" si="74"/>
        <v>0</v>
      </c>
      <c r="M224" s="69">
        <f t="shared" si="74"/>
        <v>0</v>
      </c>
      <c r="N224" s="69">
        <f t="shared" si="74"/>
        <v>0</v>
      </c>
      <c r="O224" s="69">
        <f t="shared" si="74"/>
        <v>0</v>
      </c>
      <c r="P224" s="69">
        <f t="shared" si="74"/>
        <v>0</v>
      </c>
      <c r="Q224" s="69">
        <f t="shared" si="74"/>
        <v>15417.505114319585</v>
      </c>
      <c r="R224" s="69">
        <f t="shared" si="74"/>
        <v>0</v>
      </c>
      <c r="S224" s="69">
        <f t="shared" si="74"/>
        <v>0</v>
      </c>
      <c r="T224" s="69">
        <f t="shared" si="74"/>
        <v>0</v>
      </c>
      <c r="U224" s="69">
        <f t="shared" si="74"/>
        <v>0</v>
      </c>
      <c r="V224" s="69">
        <f t="shared" si="74"/>
        <v>0</v>
      </c>
      <c r="W224" s="69">
        <f t="shared" si="74"/>
        <v>0</v>
      </c>
      <c r="X224" s="69">
        <f t="shared" si="74"/>
        <v>0</v>
      </c>
      <c r="Y224" s="69">
        <f t="shared" si="74"/>
        <v>0</v>
      </c>
      <c r="Z224" s="69">
        <f t="shared" si="74"/>
        <v>0</v>
      </c>
      <c r="AA224" s="69">
        <f t="shared" si="74"/>
        <v>0</v>
      </c>
      <c r="AB224" s="69">
        <f t="shared" si="76"/>
        <v>0</v>
      </c>
      <c r="AC224" s="69">
        <f t="shared" si="76"/>
        <v>0</v>
      </c>
      <c r="AD224" s="69">
        <f t="shared" si="76"/>
        <v>0</v>
      </c>
      <c r="AE224" s="69">
        <f t="shared" si="75"/>
        <v>0</v>
      </c>
      <c r="AF224" s="69">
        <f t="shared" si="75"/>
        <v>0</v>
      </c>
      <c r="AG224" s="69">
        <f t="shared" si="75"/>
        <v>0</v>
      </c>
      <c r="AH224" s="69">
        <f t="shared" si="75"/>
        <v>0</v>
      </c>
      <c r="AI224" s="69">
        <f t="shared" si="75"/>
        <v>0</v>
      </c>
      <c r="AJ224" s="69">
        <f t="shared" si="75"/>
        <v>0</v>
      </c>
      <c r="AK224" s="69">
        <f t="shared" si="75"/>
        <v>0</v>
      </c>
      <c r="AL224" s="69">
        <f t="shared" si="75"/>
        <v>0</v>
      </c>
      <c r="AM224" s="69">
        <f t="shared" si="75"/>
        <v>0</v>
      </c>
      <c r="AN224" s="69">
        <f t="shared" si="75"/>
        <v>0</v>
      </c>
      <c r="AO224" s="70">
        <f t="shared" si="75"/>
        <v>0</v>
      </c>
    </row>
    <row r="225" spans="2:41" outlineLevel="1">
      <c r="B225" s="33" t="s">
        <v>178</v>
      </c>
      <c r="C225" s="34" t="s">
        <v>179</v>
      </c>
      <c r="D225" s="58" t="s">
        <v>18</v>
      </c>
      <c r="E225" s="36">
        <v>106.54</v>
      </c>
      <c r="F225" s="36">
        <v>106.9</v>
      </c>
      <c r="G225" s="37" t="s">
        <v>41</v>
      </c>
      <c r="H225" s="40">
        <f t="shared" si="71"/>
        <v>0.35999999999999943</v>
      </c>
      <c r="I225" s="55">
        <f t="shared" si="72"/>
        <v>9918972.1658704504</v>
      </c>
      <c r="J225" s="78">
        <v>3570829.9797133566</v>
      </c>
      <c r="K225" s="39">
        <v>6</v>
      </c>
      <c r="L225" s="69">
        <f t="shared" si="74"/>
        <v>0</v>
      </c>
      <c r="M225" s="69">
        <f t="shared" si="74"/>
        <v>0</v>
      </c>
      <c r="N225" s="69">
        <f t="shared" si="74"/>
        <v>0</v>
      </c>
      <c r="O225" s="69">
        <f t="shared" si="74"/>
        <v>0</v>
      </c>
      <c r="P225" s="69">
        <f t="shared" si="74"/>
        <v>0</v>
      </c>
      <c r="Q225" s="69">
        <f t="shared" si="74"/>
        <v>3570829.9797133566</v>
      </c>
      <c r="R225" s="69">
        <f t="shared" si="74"/>
        <v>0</v>
      </c>
      <c r="S225" s="69">
        <f t="shared" si="74"/>
        <v>0</v>
      </c>
      <c r="T225" s="69">
        <f t="shared" si="74"/>
        <v>0</v>
      </c>
      <c r="U225" s="69">
        <f t="shared" si="74"/>
        <v>0</v>
      </c>
      <c r="V225" s="69">
        <f t="shared" si="74"/>
        <v>0</v>
      </c>
      <c r="W225" s="69">
        <f t="shared" si="74"/>
        <v>0</v>
      </c>
      <c r="X225" s="69">
        <f t="shared" si="74"/>
        <v>0</v>
      </c>
      <c r="Y225" s="69">
        <f t="shared" si="74"/>
        <v>0</v>
      </c>
      <c r="Z225" s="69">
        <f t="shared" si="74"/>
        <v>0</v>
      </c>
      <c r="AA225" s="69">
        <f t="shared" si="74"/>
        <v>0</v>
      </c>
      <c r="AB225" s="69">
        <f t="shared" si="76"/>
        <v>0</v>
      </c>
      <c r="AC225" s="69">
        <f t="shared" si="76"/>
        <v>0</v>
      </c>
      <c r="AD225" s="69">
        <f t="shared" si="76"/>
        <v>0</v>
      </c>
      <c r="AE225" s="69">
        <f t="shared" si="75"/>
        <v>0</v>
      </c>
      <c r="AF225" s="69">
        <f t="shared" si="75"/>
        <v>0</v>
      </c>
      <c r="AG225" s="69">
        <f t="shared" si="75"/>
        <v>0</v>
      </c>
      <c r="AH225" s="69">
        <f t="shared" si="75"/>
        <v>0</v>
      </c>
      <c r="AI225" s="69">
        <f t="shared" si="75"/>
        <v>0</v>
      </c>
      <c r="AJ225" s="69">
        <f t="shared" si="75"/>
        <v>0</v>
      </c>
      <c r="AK225" s="69">
        <f t="shared" si="75"/>
        <v>0</v>
      </c>
      <c r="AL225" s="69">
        <f t="shared" si="75"/>
        <v>0</v>
      </c>
      <c r="AM225" s="69">
        <f t="shared" si="75"/>
        <v>0</v>
      </c>
      <c r="AN225" s="69">
        <f t="shared" si="75"/>
        <v>0</v>
      </c>
      <c r="AO225" s="70">
        <f t="shared" si="75"/>
        <v>0</v>
      </c>
    </row>
    <row r="226" spans="2:41" outlineLevel="1">
      <c r="B226" s="33" t="s">
        <v>180</v>
      </c>
      <c r="C226" s="34" t="s" cm="1">
        <v>181</v>
      </c>
      <c r="D226" s="58" t="s" cm="1">
        <v>21</v>
      </c>
      <c r="E226" s="36">
        <v>4.4560000000000004</v>
      </c>
      <c r="F226" s="36">
        <v>5.56</v>
      </c>
      <c r="G226" s="37" t="s">
        <v>41</v>
      </c>
      <c r="H226" s="40">
        <f t="shared" si="71"/>
        <v>1.1039999999999992</v>
      </c>
      <c r="I226" s="55">
        <f t="shared" si="72"/>
        <v>61228.601190506924</v>
      </c>
      <c r="J226" s="78">
        <f t="array" ref="J226:J249">TRANSPOSE('[10]MC_CORREÇÕES_MG-262'!$F$40:$AC$40)</f>
        <v>67596.375714319598</v>
      </c>
      <c r="K226" s="39">
        <f t="array" ref="K226:K249">TRANSPOSE('[10]MC_CORREÇÕES_MG-262'!$F$43:$AC$43)</f>
        <v>6</v>
      </c>
      <c r="L226" s="69">
        <f t="shared" si="74"/>
        <v>0</v>
      </c>
      <c r="M226" s="69">
        <f t="shared" si="74"/>
        <v>0</v>
      </c>
      <c r="N226" s="69">
        <f t="shared" si="74"/>
        <v>0</v>
      </c>
      <c r="O226" s="69">
        <f t="shared" si="74"/>
        <v>0</v>
      </c>
      <c r="P226" s="69">
        <f t="shared" si="74"/>
        <v>0</v>
      </c>
      <c r="Q226" s="69">
        <f t="shared" si="74"/>
        <v>67596.375714319598</v>
      </c>
      <c r="R226" s="69">
        <f t="shared" si="74"/>
        <v>0</v>
      </c>
      <c r="S226" s="69">
        <f t="shared" si="74"/>
        <v>0</v>
      </c>
      <c r="T226" s="69">
        <f t="shared" si="74"/>
        <v>0</v>
      </c>
      <c r="U226" s="69">
        <f t="shared" si="74"/>
        <v>0</v>
      </c>
      <c r="V226" s="69">
        <f t="shared" si="74"/>
        <v>0</v>
      </c>
      <c r="W226" s="69">
        <f t="shared" si="74"/>
        <v>0</v>
      </c>
      <c r="X226" s="69">
        <f t="shared" si="74"/>
        <v>0</v>
      </c>
      <c r="Y226" s="69">
        <f t="shared" si="74"/>
        <v>0</v>
      </c>
      <c r="Z226" s="69">
        <f t="shared" si="74"/>
        <v>0</v>
      </c>
      <c r="AA226" s="69">
        <f t="shared" si="74"/>
        <v>0</v>
      </c>
      <c r="AB226" s="69">
        <f t="shared" si="76"/>
        <v>0</v>
      </c>
      <c r="AC226" s="69">
        <f t="shared" si="76"/>
        <v>0</v>
      </c>
      <c r="AD226" s="69">
        <f t="shared" si="76"/>
        <v>0</v>
      </c>
      <c r="AE226" s="69">
        <f t="shared" si="75"/>
        <v>0</v>
      </c>
      <c r="AF226" s="69">
        <f t="shared" si="75"/>
        <v>0</v>
      </c>
      <c r="AG226" s="69">
        <f t="shared" si="75"/>
        <v>0</v>
      </c>
      <c r="AH226" s="69">
        <f t="shared" si="75"/>
        <v>0</v>
      </c>
      <c r="AI226" s="69">
        <f t="shared" si="75"/>
        <v>0</v>
      </c>
      <c r="AJ226" s="69">
        <f t="shared" si="75"/>
        <v>0</v>
      </c>
      <c r="AK226" s="69">
        <f t="shared" si="75"/>
        <v>0</v>
      </c>
      <c r="AL226" s="69">
        <f t="shared" si="75"/>
        <v>0</v>
      </c>
      <c r="AM226" s="69">
        <f t="shared" si="75"/>
        <v>0</v>
      </c>
      <c r="AN226" s="69">
        <f t="shared" si="75"/>
        <v>0</v>
      </c>
      <c r="AO226" s="70">
        <f t="shared" si="75"/>
        <v>0</v>
      </c>
    </row>
    <row r="227" spans="2:41" outlineLevel="1">
      <c r="B227" s="33" t="s">
        <v>182</v>
      </c>
      <c r="C227" s="34" t="s">
        <v>183</v>
      </c>
      <c r="D227" s="58" t="s">
        <v>21</v>
      </c>
      <c r="E227" s="36">
        <v>17</v>
      </c>
      <c r="F227" s="36">
        <v>17.309999999999999</v>
      </c>
      <c r="G227" s="37" t="s">
        <v>41</v>
      </c>
      <c r="H227" s="40">
        <f t="shared" si="71"/>
        <v>0.30999999999999872</v>
      </c>
      <c r="I227" s="55">
        <f t="shared" si="72"/>
        <v>5861403.3496593684</v>
      </c>
      <c r="J227" s="78">
        <v>1817035.0383943967</v>
      </c>
      <c r="K227" s="39">
        <v>6</v>
      </c>
      <c r="L227" s="69">
        <f t="shared" si="74"/>
        <v>0</v>
      </c>
      <c r="M227" s="69">
        <f t="shared" si="74"/>
        <v>0</v>
      </c>
      <c r="N227" s="69">
        <f t="shared" si="74"/>
        <v>0</v>
      </c>
      <c r="O227" s="69">
        <f t="shared" si="74"/>
        <v>0</v>
      </c>
      <c r="P227" s="69">
        <f t="shared" si="74"/>
        <v>0</v>
      </c>
      <c r="Q227" s="69">
        <f t="shared" si="74"/>
        <v>1817035.0383943967</v>
      </c>
      <c r="R227" s="69">
        <f t="shared" si="74"/>
        <v>0</v>
      </c>
      <c r="S227" s="69">
        <f t="shared" si="74"/>
        <v>0</v>
      </c>
      <c r="T227" s="69">
        <f t="shared" si="74"/>
        <v>0</v>
      </c>
      <c r="U227" s="69">
        <f t="shared" si="74"/>
        <v>0</v>
      </c>
      <c r="V227" s="69">
        <f t="shared" si="74"/>
        <v>0</v>
      </c>
      <c r="W227" s="69">
        <f t="shared" si="74"/>
        <v>0</v>
      </c>
      <c r="X227" s="69">
        <f t="shared" si="74"/>
        <v>0</v>
      </c>
      <c r="Y227" s="69">
        <f t="shared" si="74"/>
        <v>0</v>
      </c>
      <c r="Z227" s="69">
        <f t="shared" si="74"/>
        <v>0</v>
      </c>
      <c r="AA227" s="69">
        <f t="shared" si="74"/>
        <v>0</v>
      </c>
      <c r="AB227" s="69">
        <f t="shared" si="76"/>
        <v>0</v>
      </c>
      <c r="AC227" s="69">
        <f t="shared" si="76"/>
        <v>0</v>
      </c>
      <c r="AD227" s="69">
        <f t="shared" si="76"/>
        <v>0</v>
      </c>
      <c r="AE227" s="69">
        <f t="shared" si="75"/>
        <v>0</v>
      </c>
      <c r="AF227" s="69">
        <f t="shared" si="75"/>
        <v>0</v>
      </c>
      <c r="AG227" s="69">
        <f t="shared" si="75"/>
        <v>0</v>
      </c>
      <c r="AH227" s="69">
        <f t="shared" si="75"/>
        <v>0</v>
      </c>
      <c r="AI227" s="69">
        <f t="shared" si="75"/>
        <v>0</v>
      </c>
      <c r="AJ227" s="69">
        <f t="shared" si="75"/>
        <v>0</v>
      </c>
      <c r="AK227" s="69">
        <f t="shared" si="75"/>
        <v>0</v>
      </c>
      <c r="AL227" s="69">
        <f t="shared" si="75"/>
        <v>0</v>
      </c>
      <c r="AM227" s="69">
        <f t="shared" si="75"/>
        <v>0</v>
      </c>
      <c r="AN227" s="69">
        <f t="shared" si="75"/>
        <v>0</v>
      </c>
      <c r="AO227" s="70">
        <f t="shared" si="75"/>
        <v>0</v>
      </c>
    </row>
    <row r="228" spans="2:41" outlineLevel="1">
      <c r="B228" s="33" t="s">
        <v>184</v>
      </c>
      <c r="C228" s="34" t="s">
        <v>185</v>
      </c>
      <c r="D228" s="58" t="s">
        <v>21</v>
      </c>
      <c r="E228" s="36">
        <v>20.04</v>
      </c>
      <c r="F228" s="36">
        <v>20.178000000000001</v>
      </c>
      <c r="G228" s="37" t="s">
        <v>41</v>
      </c>
      <c r="H228" s="40">
        <f t="shared" si="71"/>
        <v>0.13800000000000168</v>
      </c>
      <c r="I228" s="55">
        <f t="shared" si="72"/>
        <v>81651.997929852165</v>
      </c>
      <c r="J228" s="78">
        <v>11267.975714319737</v>
      </c>
      <c r="K228" s="39">
        <v>6</v>
      </c>
      <c r="L228" s="69">
        <f t="shared" si="74"/>
        <v>0</v>
      </c>
      <c r="M228" s="69">
        <f t="shared" si="74"/>
        <v>0</v>
      </c>
      <c r="N228" s="69">
        <f t="shared" si="74"/>
        <v>0</v>
      </c>
      <c r="O228" s="69">
        <f t="shared" si="74"/>
        <v>0</v>
      </c>
      <c r="P228" s="69">
        <f t="shared" si="74"/>
        <v>0</v>
      </c>
      <c r="Q228" s="69">
        <f t="shared" si="74"/>
        <v>11267.975714319737</v>
      </c>
      <c r="R228" s="69">
        <f t="shared" si="74"/>
        <v>0</v>
      </c>
      <c r="S228" s="69">
        <f t="shared" si="74"/>
        <v>0</v>
      </c>
      <c r="T228" s="69">
        <f t="shared" si="74"/>
        <v>0</v>
      </c>
      <c r="U228" s="69">
        <f t="shared" si="74"/>
        <v>0</v>
      </c>
      <c r="V228" s="69">
        <f t="shared" si="74"/>
        <v>0</v>
      </c>
      <c r="W228" s="69">
        <f t="shared" si="74"/>
        <v>0</v>
      </c>
      <c r="X228" s="69">
        <f t="shared" si="74"/>
        <v>0</v>
      </c>
      <c r="Y228" s="69">
        <f t="shared" si="74"/>
        <v>0</v>
      </c>
      <c r="Z228" s="69">
        <f t="shared" si="74"/>
        <v>0</v>
      </c>
      <c r="AA228" s="69">
        <f t="shared" si="74"/>
        <v>0</v>
      </c>
      <c r="AB228" s="69">
        <f t="shared" si="76"/>
        <v>0</v>
      </c>
      <c r="AC228" s="69">
        <f t="shared" si="76"/>
        <v>0</v>
      </c>
      <c r="AD228" s="69">
        <f t="shared" si="76"/>
        <v>0</v>
      </c>
      <c r="AE228" s="69">
        <f t="shared" si="75"/>
        <v>0</v>
      </c>
      <c r="AF228" s="69">
        <f t="shared" si="75"/>
        <v>0</v>
      </c>
      <c r="AG228" s="69">
        <f t="shared" si="75"/>
        <v>0</v>
      </c>
      <c r="AH228" s="69">
        <f t="shared" si="75"/>
        <v>0</v>
      </c>
      <c r="AI228" s="69">
        <f t="shared" si="75"/>
        <v>0</v>
      </c>
      <c r="AJ228" s="69">
        <f t="shared" si="75"/>
        <v>0</v>
      </c>
      <c r="AK228" s="69">
        <f t="shared" si="75"/>
        <v>0</v>
      </c>
      <c r="AL228" s="69">
        <f t="shared" si="75"/>
        <v>0</v>
      </c>
      <c r="AM228" s="69">
        <f t="shared" si="75"/>
        <v>0</v>
      </c>
      <c r="AN228" s="69">
        <f t="shared" si="75"/>
        <v>0</v>
      </c>
      <c r="AO228" s="70">
        <f t="shared" si="75"/>
        <v>0</v>
      </c>
    </row>
    <row r="229" spans="2:41" outlineLevel="1">
      <c r="B229" s="33" t="s">
        <v>186</v>
      </c>
      <c r="C229" s="34" t="s">
        <v>187</v>
      </c>
      <c r="D229" s="58" t="s">
        <v>21</v>
      </c>
      <c r="E229" s="36">
        <v>21.46</v>
      </c>
      <c r="F229" s="36">
        <v>21.88</v>
      </c>
      <c r="G229" s="37" t="s">
        <v>41</v>
      </c>
      <c r="H229" s="40">
        <f t="shared" si="71"/>
        <v>0.41999999999999815</v>
      </c>
      <c r="I229" s="55">
        <f t="shared" si="72"/>
        <v>4732174.6435698792</v>
      </c>
      <c r="J229" s="78">
        <v>1987513.3502993407</v>
      </c>
      <c r="K229" s="39">
        <v>6</v>
      </c>
      <c r="L229" s="69">
        <f t="shared" si="74"/>
        <v>0</v>
      </c>
      <c r="M229" s="69">
        <f t="shared" si="74"/>
        <v>0</v>
      </c>
      <c r="N229" s="69">
        <f t="shared" si="74"/>
        <v>0</v>
      </c>
      <c r="O229" s="69">
        <f t="shared" si="74"/>
        <v>0</v>
      </c>
      <c r="P229" s="69">
        <f t="shared" si="74"/>
        <v>0</v>
      </c>
      <c r="Q229" s="69">
        <f t="shared" si="74"/>
        <v>1987513.3502993407</v>
      </c>
      <c r="R229" s="69">
        <f t="shared" si="74"/>
        <v>0</v>
      </c>
      <c r="S229" s="69">
        <f t="shared" si="74"/>
        <v>0</v>
      </c>
      <c r="T229" s="69">
        <f t="shared" si="74"/>
        <v>0</v>
      </c>
      <c r="U229" s="69">
        <f t="shared" si="74"/>
        <v>0</v>
      </c>
      <c r="V229" s="69">
        <f t="shared" si="74"/>
        <v>0</v>
      </c>
      <c r="W229" s="69">
        <f t="shared" si="74"/>
        <v>0</v>
      </c>
      <c r="X229" s="69">
        <f t="shared" si="74"/>
        <v>0</v>
      </c>
      <c r="Y229" s="69">
        <f t="shared" si="74"/>
        <v>0</v>
      </c>
      <c r="Z229" s="69">
        <f t="shared" si="74"/>
        <v>0</v>
      </c>
      <c r="AA229" s="69">
        <f t="shared" si="74"/>
        <v>0</v>
      </c>
      <c r="AB229" s="69">
        <f t="shared" si="76"/>
        <v>0</v>
      </c>
      <c r="AC229" s="69">
        <f t="shared" si="76"/>
        <v>0</v>
      </c>
      <c r="AD229" s="69">
        <f t="shared" si="76"/>
        <v>0</v>
      </c>
      <c r="AE229" s="69">
        <f t="shared" si="75"/>
        <v>0</v>
      </c>
      <c r="AF229" s="69">
        <f t="shared" si="75"/>
        <v>0</v>
      </c>
      <c r="AG229" s="69">
        <f t="shared" si="75"/>
        <v>0</v>
      </c>
      <c r="AH229" s="69">
        <f t="shared" si="75"/>
        <v>0</v>
      </c>
      <c r="AI229" s="69">
        <f t="shared" si="75"/>
        <v>0</v>
      </c>
      <c r="AJ229" s="69">
        <f t="shared" si="75"/>
        <v>0</v>
      </c>
      <c r="AK229" s="69">
        <f t="shared" si="75"/>
        <v>0</v>
      </c>
      <c r="AL229" s="69">
        <f t="shared" si="75"/>
        <v>0</v>
      </c>
      <c r="AM229" s="69">
        <f t="shared" si="75"/>
        <v>0</v>
      </c>
      <c r="AN229" s="69">
        <f t="shared" si="75"/>
        <v>0</v>
      </c>
      <c r="AO229" s="70">
        <f t="shared" si="75"/>
        <v>0</v>
      </c>
    </row>
    <row r="230" spans="2:41" outlineLevel="1">
      <c r="B230" s="33" t="s">
        <v>188</v>
      </c>
      <c r="C230" s="34" t="s">
        <v>189</v>
      </c>
      <c r="D230" s="58" t="s">
        <v>21</v>
      </c>
      <c r="E230" s="36">
        <v>25.82</v>
      </c>
      <c r="F230" s="36">
        <v>26.36</v>
      </c>
      <c r="G230" s="37" t="s">
        <v>41</v>
      </c>
      <c r="H230" s="40">
        <f t="shared" si="71"/>
        <v>0.53999999999999915</v>
      </c>
      <c r="I230" s="55">
        <f t="shared" si="72"/>
        <v>6387601.1009640526</v>
      </c>
      <c r="J230" s="78">
        <v>3449304.5945205828</v>
      </c>
      <c r="K230" s="39">
        <v>5</v>
      </c>
      <c r="L230" s="69">
        <f t="shared" si="74"/>
        <v>0</v>
      </c>
      <c r="M230" s="69">
        <f t="shared" si="74"/>
        <v>0</v>
      </c>
      <c r="N230" s="69">
        <f t="shared" si="74"/>
        <v>0</v>
      </c>
      <c r="O230" s="69">
        <f t="shared" si="74"/>
        <v>0</v>
      </c>
      <c r="P230" s="69">
        <f t="shared" si="74"/>
        <v>3449304.5945205828</v>
      </c>
      <c r="Q230" s="69">
        <f t="shared" si="74"/>
        <v>0</v>
      </c>
      <c r="R230" s="69">
        <f t="shared" si="74"/>
        <v>0</v>
      </c>
      <c r="S230" s="69">
        <f t="shared" si="74"/>
        <v>0</v>
      </c>
      <c r="T230" s="69">
        <f t="shared" si="74"/>
        <v>0</v>
      </c>
      <c r="U230" s="69">
        <f t="shared" si="74"/>
        <v>0</v>
      </c>
      <c r="V230" s="69">
        <f t="shared" si="74"/>
        <v>0</v>
      </c>
      <c r="W230" s="69">
        <f t="shared" si="74"/>
        <v>0</v>
      </c>
      <c r="X230" s="69">
        <f t="shared" si="74"/>
        <v>0</v>
      </c>
      <c r="Y230" s="69">
        <f t="shared" si="74"/>
        <v>0</v>
      </c>
      <c r="Z230" s="69">
        <f t="shared" si="74"/>
        <v>0</v>
      </c>
      <c r="AA230" s="69">
        <f t="shared" si="74"/>
        <v>0</v>
      </c>
      <c r="AB230" s="69">
        <f t="shared" si="76"/>
        <v>0</v>
      </c>
      <c r="AC230" s="69">
        <f t="shared" si="76"/>
        <v>0</v>
      </c>
      <c r="AD230" s="69">
        <f t="shared" si="76"/>
        <v>0</v>
      </c>
      <c r="AE230" s="69">
        <f t="shared" si="75"/>
        <v>0</v>
      </c>
      <c r="AF230" s="69">
        <f t="shared" si="75"/>
        <v>0</v>
      </c>
      <c r="AG230" s="69">
        <f t="shared" si="75"/>
        <v>0</v>
      </c>
      <c r="AH230" s="69">
        <f t="shared" si="75"/>
        <v>0</v>
      </c>
      <c r="AI230" s="69">
        <f t="shared" si="75"/>
        <v>0</v>
      </c>
      <c r="AJ230" s="69">
        <f t="shared" si="75"/>
        <v>0</v>
      </c>
      <c r="AK230" s="69">
        <f t="shared" si="75"/>
        <v>0</v>
      </c>
      <c r="AL230" s="69">
        <f t="shared" si="75"/>
        <v>0</v>
      </c>
      <c r="AM230" s="69">
        <f t="shared" si="75"/>
        <v>0</v>
      </c>
      <c r="AN230" s="69">
        <f t="shared" si="75"/>
        <v>0</v>
      </c>
      <c r="AO230" s="70">
        <f t="shared" si="75"/>
        <v>0</v>
      </c>
    </row>
    <row r="231" spans="2:41" outlineLevel="1">
      <c r="B231" s="33" t="s">
        <v>190</v>
      </c>
      <c r="C231" s="34" t="s">
        <v>191</v>
      </c>
      <c r="D231" s="58" t="s">
        <v>21</v>
      </c>
      <c r="E231" s="36">
        <v>33.5</v>
      </c>
      <c r="F231" s="36">
        <v>33.69</v>
      </c>
      <c r="G231" s="37" t="s">
        <v>41</v>
      </c>
      <c r="H231" s="40">
        <f t="shared" si="71"/>
        <v>0.18999999999999773</v>
      </c>
      <c r="I231" s="55">
        <f t="shared" si="72"/>
        <v>5524916.0834514778</v>
      </c>
      <c r="J231" s="78">
        <v>1049734.0558557683</v>
      </c>
      <c r="K231" s="39">
        <v>5</v>
      </c>
      <c r="L231" s="69">
        <f t="shared" si="74"/>
        <v>0</v>
      </c>
      <c r="M231" s="69">
        <f t="shared" si="74"/>
        <v>0</v>
      </c>
      <c r="N231" s="69">
        <f t="shared" si="74"/>
        <v>0</v>
      </c>
      <c r="O231" s="69">
        <f t="shared" si="74"/>
        <v>0</v>
      </c>
      <c r="P231" s="69">
        <f t="shared" si="74"/>
        <v>1049734.0558557683</v>
      </c>
      <c r="Q231" s="69">
        <f t="shared" si="74"/>
        <v>0</v>
      </c>
      <c r="R231" s="69">
        <f t="shared" si="74"/>
        <v>0</v>
      </c>
      <c r="S231" s="69">
        <f t="shared" si="74"/>
        <v>0</v>
      </c>
      <c r="T231" s="69">
        <f t="shared" si="74"/>
        <v>0</v>
      </c>
      <c r="U231" s="69">
        <f t="shared" si="74"/>
        <v>0</v>
      </c>
      <c r="V231" s="69">
        <f t="shared" si="74"/>
        <v>0</v>
      </c>
      <c r="W231" s="69">
        <f t="shared" si="74"/>
        <v>0</v>
      </c>
      <c r="X231" s="69">
        <f t="shared" si="74"/>
        <v>0</v>
      </c>
      <c r="Y231" s="69">
        <f t="shared" si="74"/>
        <v>0</v>
      </c>
      <c r="Z231" s="69">
        <f t="shared" si="74"/>
        <v>0</v>
      </c>
      <c r="AA231" s="69">
        <f t="shared" si="74"/>
        <v>0</v>
      </c>
      <c r="AB231" s="69">
        <f t="shared" si="76"/>
        <v>0</v>
      </c>
      <c r="AC231" s="69">
        <f t="shared" si="76"/>
        <v>0</v>
      </c>
      <c r="AD231" s="69">
        <f t="shared" si="76"/>
        <v>0</v>
      </c>
      <c r="AE231" s="69">
        <f t="shared" si="75"/>
        <v>0</v>
      </c>
      <c r="AF231" s="69">
        <f t="shared" si="75"/>
        <v>0</v>
      </c>
      <c r="AG231" s="69">
        <f t="shared" si="75"/>
        <v>0</v>
      </c>
      <c r="AH231" s="69">
        <f t="shared" si="75"/>
        <v>0</v>
      </c>
      <c r="AI231" s="69">
        <f t="shared" si="75"/>
        <v>0</v>
      </c>
      <c r="AJ231" s="69">
        <f t="shared" si="75"/>
        <v>0</v>
      </c>
      <c r="AK231" s="69">
        <f t="shared" si="75"/>
        <v>0</v>
      </c>
      <c r="AL231" s="69">
        <f t="shared" si="75"/>
        <v>0</v>
      </c>
      <c r="AM231" s="69">
        <f t="shared" si="75"/>
        <v>0</v>
      </c>
      <c r="AN231" s="69">
        <f t="shared" si="75"/>
        <v>0</v>
      </c>
      <c r="AO231" s="70">
        <f t="shared" si="75"/>
        <v>0</v>
      </c>
    </row>
    <row r="232" spans="2:41" outlineLevel="1">
      <c r="B232" s="33" t="s">
        <v>192</v>
      </c>
      <c r="C232" s="34" t="s">
        <v>193</v>
      </c>
      <c r="D232" s="58" t="s">
        <v>21</v>
      </c>
      <c r="E232" s="36">
        <v>44.12</v>
      </c>
      <c r="F232" s="36">
        <v>44.29</v>
      </c>
      <c r="G232" s="37" t="s">
        <v>41</v>
      </c>
      <c r="H232" s="40">
        <f t="shared" si="71"/>
        <v>0.17000000000000171</v>
      </c>
      <c r="I232" s="55">
        <f t="shared" si="72"/>
        <v>11304844.773897134</v>
      </c>
      <c r="J232" s="78">
        <v>1921823.6115625321</v>
      </c>
      <c r="K232" s="39">
        <v>4</v>
      </c>
      <c r="L232" s="69">
        <f t="shared" si="74"/>
        <v>0</v>
      </c>
      <c r="M232" s="69">
        <f t="shared" si="74"/>
        <v>0</v>
      </c>
      <c r="N232" s="69">
        <f t="shared" si="74"/>
        <v>0</v>
      </c>
      <c r="O232" s="69">
        <f t="shared" si="74"/>
        <v>1921823.6115625321</v>
      </c>
      <c r="P232" s="69">
        <f t="shared" si="74"/>
        <v>0</v>
      </c>
      <c r="Q232" s="69">
        <f t="shared" si="74"/>
        <v>0</v>
      </c>
      <c r="R232" s="69">
        <f t="shared" si="74"/>
        <v>0</v>
      </c>
      <c r="S232" s="69">
        <f t="shared" si="74"/>
        <v>0</v>
      </c>
      <c r="T232" s="69">
        <f t="shared" si="74"/>
        <v>0</v>
      </c>
      <c r="U232" s="69">
        <f t="shared" si="74"/>
        <v>0</v>
      </c>
      <c r="V232" s="69">
        <f t="shared" si="74"/>
        <v>0</v>
      </c>
      <c r="W232" s="69">
        <f t="shared" si="74"/>
        <v>0</v>
      </c>
      <c r="X232" s="69">
        <f t="shared" si="74"/>
        <v>0</v>
      </c>
      <c r="Y232" s="69">
        <f t="shared" si="74"/>
        <v>0</v>
      </c>
      <c r="Z232" s="69">
        <f t="shared" si="74"/>
        <v>0</v>
      </c>
      <c r="AA232" s="69">
        <f t="shared" si="74"/>
        <v>0</v>
      </c>
      <c r="AB232" s="69">
        <f t="shared" si="76"/>
        <v>0</v>
      </c>
      <c r="AC232" s="69">
        <f t="shared" si="76"/>
        <v>0</v>
      </c>
      <c r="AD232" s="69">
        <f t="shared" si="76"/>
        <v>0</v>
      </c>
      <c r="AE232" s="69">
        <f t="shared" si="75"/>
        <v>0</v>
      </c>
      <c r="AF232" s="69">
        <f t="shared" si="75"/>
        <v>0</v>
      </c>
      <c r="AG232" s="69">
        <f t="shared" si="75"/>
        <v>0</v>
      </c>
      <c r="AH232" s="69">
        <f t="shared" si="75"/>
        <v>0</v>
      </c>
      <c r="AI232" s="69">
        <f t="shared" si="75"/>
        <v>0</v>
      </c>
      <c r="AJ232" s="69">
        <f t="shared" si="75"/>
        <v>0</v>
      </c>
      <c r="AK232" s="69">
        <f t="shared" si="75"/>
        <v>0</v>
      </c>
      <c r="AL232" s="69">
        <f t="shared" si="75"/>
        <v>0</v>
      </c>
      <c r="AM232" s="69">
        <f t="shared" si="75"/>
        <v>0</v>
      </c>
      <c r="AN232" s="69">
        <f t="shared" si="75"/>
        <v>0</v>
      </c>
      <c r="AO232" s="70">
        <f t="shared" si="75"/>
        <v>0</v>
      </c>
    </row>
    <row r="233" spans="2:41" outlineLevel="1">
      <c r="B233" s="33" t="s">
        <v>194</v>
      </c>
      <c r="C233" s="34" t="s">
        <v>195</v>
      </c>
      <c r="D233" s="58" t="s">
        <v>21</v>
      </c>
      <c r="E233" s="36">
        <v>44.92</v>
      </c>
      <c r="F233" s="36">
        <v>45.06</v>
      </c>
      <c r="G233" s="37" t="s">
        <v>41</v>
      </c>
      <c r="H233" s="40">
        <f t="shared" si="71"/>
        <v>0.14000000000000057</v>
      </c>
      <c r="I233" s="55">
        <f t="shared" si="72"/>
        <v>10294953.502144746</v>
      </c>
      <c r="J233" s="78">
        <v>1441293.4903002703</v>
      </c>
      <c r="K233" s="39">
        <v>4</v>
      </c>
      <c r="L233" s="69">
        <f t="shared" si="74"/>
        <v>0</v>
      </c>
      <c r="M233" s="69">
        <f t="shared" si="74"/>
        <v>0</v>
      </c>
      <c r="N233" s="69">
        <f t="shared" si="74"/>
        <v>0</v>
      </c>
      <c r="O233" s="69">
        <f t="shared" si="74"/>
        <v>1441293.4903002703</v>
      </c>
      <c r="P233" s="69">
        <f t="shared" si="74"/>
        <v>0</v>
      </c>
      <c r="Q233" s="69">
        <f t="shared" si="74"/>
        <v>0</v>
      </c>
      <c r="R233" s="69">
        <f t="shared" si="74"/>
        <v>0</v>
      </c>
      <c r="S233" s="69">
        <f t="shared" si="74"/>
        <v>0</v>
      </c>
      <c r="T233" s="69">
        <f t="shared" si="74"/>
        <v>0</v>
      </c>
      <c r="U233" s="69">
        <f t="shared" si="74"/>
        <v>0</v>
      </c>
      <c r="V233" s="69">
        <f t="shared" si="74"/>
        <v>0</v>
      </c>
      <c r="W233" s="69">
        <f t="shared" si="74"/>
        <v>0</v>
      </c>
      <c r="X233" s="69">
        <f t="shared" si="74"/>
        <v>0</v>
      </c>
      <c r="Y233" s="69">
        <f t="shared" si="74"/>
        <v>0</v>
      </c>
      <c r="Z233" s="69">
        <f t="shared" si="74"/>
        <v>0</v>
      </c>
      <c r="AA233" s="69">
        <f t="shared" si="74"/>
        <v>0</v>
      </c>
      <c r="AB233" s="69">
        <f t="shared" si="76"/>
        <v>0</v>
      </c>
      <c r="AC233" s="69">
        <f t="shared" si="76"/>
        <v>0</v>
      </c>
      <c r="AD233" s="69">
        <f t="shared" si="76"/>
        <v>0</v>
      </c>
      <c r="AE233" s="69">
        <f t="shared" si="75"/>
        <v>0</v>
      </c>
      <c r="AF233" s="69">
        <f t="shared" si="75"/>
        <v>0</v>
      </c>
      <c r="AG233" s="69">
        <f t="shared" si="75"/>
        <v>0</v>
      </c>
      <c r="AH233" s="69">
        <f t="shared" si="75"/>
        <v>0</v>
      </c>
      <c r="AI233" s="69">
        <f t="shared" si="75"/>
        <v>0</v>
      </c>
      <c r="AJ233" s="69">
        <f t="shared" si="75"/>
        <v>0</v>
      </c>
      <c r="AK233" s="69">
        <f t="shared" si="75"/>
        <v>0</v>
      </c>
      <c r="AL233" s="69">
        <f t="shared" si="75"/>
        <v>0</v>
      </c>
      <c r="AM233" s="69">
        <f t="shared" si="75"/>
        <v>0</v>
      </c>
      <c r="AN233" s="69">
        <f t="shared" si="75"/>
        <v>0</v>
      </c>
      <c r="AO233" s="70">
        <f t="shared" si="75"/>
        <v>0</v>
      </c>
    </row>
    <row r="234" spans="2:41" outlineLevel="1">
      <c r="B234" s="33" t="s">
        <v>196</v>
      </c>
      <c r="C234" s="34" t="s">
        <v>197</v>
      </c>
      <c r="D234" s="58" t="s">
        <v>21</v>
      </c>
      <c r="E234" s="36">
        <v>45.88</v>
      </c>
      <c r="F234" s="36">
        <v>46.4</v>
      </c>
      <c r="G234" s="37" t="s">
        <v>41</v>
      </c>
      <c r="H234" s="40">
        <f t="shared" si="71"/>
        <v>0.51999999999999602</v>
      </c>
      <c r="I234" s="55">
        <f t="shared" si="72"/>
        <v>5967100.5837465683</v>
      </c>
      <c r="J234" s="78">
        <v>3102892.3035481917</v>
      </c>
      <c r="K234" s="39">
        <v>4</v>
      </c>
      <c r="L234" s="69">
        <f t="shared" si="74"/>
        <v>0</v>
      </c>
      <c r="M234" s="69">
        <f t="shared" si="74"/>
        <v>0</v>
      </c>
      <c r="N234" s="69">
        <f t="shared" si="74"/>
        <v>0</v>
      </c>
      <c r="O234" s="69">
        <f t="shared" si="74"/>
        <v>3102892.3035481917</v>
      </c>
      <c r="P234" s="69">
        <f t="shared" si="74"/>
        <v>0</v>
      </c>
      <c r="Q234" s="69">
        <f t="shared" si="74"/>
        <v>0</v>
      </c>
      <c r="R234" s="69">
        <f t="shared" si="74"/>
        <v>0</v>
      </c>
      <c r="S234" s="69">
        <f t="shared" si="74"/>
        <v>0</v>
      </c>
      <c r="T234" s="69">
        <f t="shared" si="74"/>
        <v>0</v>
      </c>
      <c r="U234" s="69">
        <f t="shared" si="74"/>
        <v>0</v>
      </c>
      <c r="V234" s="69">
        <f t="shared" si="74"/>
        <v>0</v>
      </c>
      <c r="W234" s="69">
        <f t="shared" si="74"/>
        <v>0</v>
      </c>
      <c r="X234" s="69">
        <f t="shared" si="74"/>
        <v>0</v>
      </c>
      <c r="Y234" s="69">
        <f t="shared" si="74"/>
        <v>0</v>
      </c>
      <c r="Z234" s="69">
        <f t="shared" si="74"/>
        <v>0</v>
      </c>
      <c r="AA234" s="69">
        <f t="shared" si="74"/>
        <v>0</v>
      </c>
      <c r="AB234" s="69">
        <f t="shared" si="76"/>
        <v>0</v>
      </c>
      <c r="AC234" s="69">
        <f t="shared" si="76"/>
        <v>0</v>
      </c>
      <c r="AD234" s="69">
        <f t="shared" si="76"/>
        <v>0</v>
      </c>
      <c r="AE234" s="69">
        <f t="shared" si="75"/>
        <v>0</v>
      </c>
      <c r="AF234" s="69">
        <f t="shared" si="75"/>
        <v>0</v>
      </c>
      <c r="AG234" s="69">
        <f t="shared" si="75"/>
        <v>0</v>
      </c>
      <c r="AH234" s="69">
        <f t="shared" si="75"/>
        <v>0</v>
      </c>
      <c r="AI234" s="69">
        <f t="shared" si="75"/>
        <v>0</v>
      </c>
      <c r="AJ234" s="69">
        <f t="shared" si="75"/>
        <v>0</v>
      </c>
      <c r="AK234" s="69">
        <f t="shared" si="75"/>
        <v>0</v>
      </c>
      <c r="AL234" s="69">
        <f t="shared" si="75"/>
        <v>0</v>
      </c>
      <c r="AM234" s="69">
        <f t="shared" si="75"/>
        <v>0</v>
      </c>
      <c r="AN234" s="69">
        <f t="shared" si="75"/>
        <v>0</v>
      </c>
      <c r="AO234" s="70">
        <f t="shared" si="75"/>
        <v>0</v>
      </c>
    </row>
    <row r="235" spans="2:41" outlineLevel="1">
      <c r="B235" s="33" t="s">
        <v>198</v>
      </c>
      <c r="C235" s="34" t="s">
        <v>199</v>
      </c>
      <c r="D235" s="58" t="s">
        <v>21</v>
      </c>
      <c r="E235" s="36">
        <v>46.9</v>
      </c>
      <c r="F235" s="36">
        <v>47.02</v>
      </c>
      <c r="G235" s="37" t="s">
        <v>41</v>
      </c>
      <c r="H235" s="40">
        <f t="shared" si="71"/>
        <v>0.12000000000000455</v>
      </c>
      <c r="I235" s="55">
        <f t="shared" si="72"/>
        <v>4370423.8230030499</v>
      </c>
      <c r="J235" s="78">
        <v>524450.85876038589</v>
      </c>
      <c r="K235" s="39">
        <v>4</v>
      </c>
      <c r="L235" s="69">
        <f t="shared" si="74"/>
        <v>0</v>
      </c>
      <c r="M235" s="69">
        <f t="shared" si="74"/>
        <v>0</v>
      </c>
      <c r="N235" s="69">
        <f t="shared" si="74"/>
        <v>0</v>
      </c>
      <c r="O235" s="69">
        <f t="shared" si="74"/>
        <v>524450.85876038589</v>
      </c>
      <c r="P235" s="69">
        <f t="shared" si="74"/>
        <v>0</v>
      </c>
      <c r="Q235" s="69">
        <f t="shared" si="74"/>
        <v>0</v>
      </c>
      <c r="R235" s="69">
        <f t="shared" si="74"/>
        <v>0</v>
      </c>
      <c r="S235" s="69">
        <f t="shared" si="74"/>
        <v>0</v>
      </c>
      <c r="T235" s="69">
        <f t="shared" si="74"/>
        <v>0</v>
      </c>
      <c r="U235" s="69">
        <f t="shared" si="74"/>
        <v>0</v>
      </c>
      <c r="V235" s="69">
        <f t="shared" si="74"/>
        <v>0</v>
      </c>
      <c r="W235" s="69">
        <f t="shared" si="74"/>
        <v>0</v>
      </c>
      <c r="X235" s="69">
        <f t="shared" si="74"/>
        <v>0</v>
      </c>
      <c r="Y235" s="69">
        <f t="shared" si="74"/>
        <v>0</v>
      </c>
      <c r="Z235" s="69">
        <f t="shared" si="74"/>
        <v>0</v>
      </c>
      <c r="AA235" s="69">
        <f t="shared" ref="L235:AA250" si="77">IF($K235=AA$4,$J235,0)</f>
        <v>0</v>
      </c>
      <c r="AB235" s="69">
        <f t="shared" si="76"/>
        <v>0</v>
      </c>
      <c r="AC235" s="69">
        <f t="shared" si="76"/>
        <v>0</v>
      </c>
      <c r="AD235" s="69">
        <f t="shared" si="76"/>
        <v>0</v>
      </c>
      <c r="AE235" s="69">
        <f t="shared" si="75"/>
        <v>0</v>
      </c>
      <c r="AF235" s="69">
        <f t="shared" si="75"/>
        <v>0</v>
      </c>
      <c r="AG235" s="69">
        <f t="shared" si="75"/>
        <v>0</v>
      </c>
      <c r="AH235" s="69">
        <f t="shared" si="75"/>
        <v>0</v>
      </c>
      <c r="AI235" s="69">
        <f t="shared" si="75"/>
        <v>0</v>
      </c>
      <c r="AJ235" s="69">
        <f t="shared" si="75"/>
        <v>0</v>
      </c>
      <c r="AK235" s="69">
        <f t="shared" si="75"/>
        <v>0</v>
      </c>
      <c r="AL235" s="69">
        <f t="shared" si="75"/>
        <v>0</v>
      </c>
      <c r="AM235" s="69">
        <f t="shared" si="75"/>
        <v>0</v>
      </c>
      <c r="AN235" s="69">
        <f t="shared" si="75"/>
        <v>0</v>
      </c>
      <c r="AO235" s="70">
        <f t="shared" si="75"/>
        <v>0</v>
      </c>
    </row>
    <row r="236" spans="2:41" outlineLevel="1">
      <c r="B236" s="33" t="s">
        <v>200</v>
      </c>
      <c r="C236" s="34" t="s">
        <v>201</v>
      </c>
      <c r="D236" s="58" t="s">
        <v>21</v>
      </c>
      <c r="E236" s="36">
        <v>48.24</v>
      </c>
      <c r="F236" s="36">
        <v>48.62</v>
      </c>
      <c r="G236" s="37" t="s">
        <v>41</v>
      </c>
      <c r="H236" s="40">
        <f t="shared" si="71"/>
        <v>0.37999999999999545</v>
      </c>
      <c r="I236" s="55">
        <f t="shared" si="72"/>
        <v>8076278.7868793989</v>
      </c>
      <c r="J236" s="78">
        <v>3068985.9390141349</v>
      </c>
      <c r="K236" s="39">
        <v>4</v>
      </c>
      <c r="L236" s="69">
        <f t="shared" si="77"/>
        <v>0</v>
      </c>
      <c r="M236" s="69">
        <f t="shared" si="77"/>
        <v>0</v>
      </c>
      <c r="N236" s="69">
        <f t="shared" si="77"/>
        <v>0</v>
      </c>
      <c r="O236" s="69">
        <f t="shared" si="77"/>
        <v>3068985.9390141349</v>
      </c>
      <c r="P236" s="69">
        <f t="shared" si="77"/>
        <v>0</v>
      </c>
      <c r="Q236" s="69">
        <f t="shared" si="77"/>
        <v>0</v>
      </c>
      <c r="R236" s="69">
        <f t="shared" si="77"/>
        <v>0</v>
      </c>
      <c r="S236" s="69">
        <f t="shared" si="77"/>
        <v>0</v>
      </c>
      <c r="T236" s="69">
        <f t="shared" si="77"/>
        <v>0</v>
      </c>
      <c r="U236" s="69">
        <f t="shared" si="77"/>
        <v>0</v>
      </c>
      <c r="V236" s="69">
        <f t="shared" si="77"/>
        <v>0</v>
      </c>
      <c r="W236" s="69">
        <f t="shared" si="77"/>
        <v>0</v>
      </c>
      <c r="X236" s="69">
        <f t="shared" si="77"/>
        <v>0</v>
      </c>
      <c r="Y236" s="69">
        <f t="shared" si="77"/>
        <v>0</v>
      </c>
      <c r="Z236" s="69">
        <f t="shared" si="77"/>
        <v>0</v>
      </c>
      <c r="AA236" s="69">
        <f t="shared" si="77"/>
        <v>0</v>
      </c>
      <c r="AB236" s="69">
        <f t="shared" si="76"/>
        <v>0</v>
      </c>
      <c r="AC236" s="69">
        <f t="shared" si="76"/>
        <v>0</v>
      </c>
      <c r="AD236" s="69">
        <f t="shared" si="76"/>
        <v>0</v>
      </c>
      <c r="AE236" s="69">
        <f t="shared" si="75"/>
        <v>0</v>
      </c>
      <c r="AF236" s="69">
        <f t="shared" si="75"/>
        <v>0</v>
      </c>
      <c r="AG236" s="69">
        <f t="shared" si="75"/>
        <v>0</v>
      </c>
      <c r="AH236" s="69">
        <f t="shared" si="75"/>
        <v>0</v>
      </c>
      <c r="AI236" s="69">
        <f t="shared" si="75"/>
        <v>0</v>
      </c>
      <c r="AJ236" s="69">
        <f t="shared" si="75"/>
        <v>0</v>
      </c>
      <c r="AK236" s="69">
        <f t="shared" si="75"/>
        <v>0</v>
      </c>
      <c r="AL236" s="69">
        <f t="shared" si="75"/>
        <v>0</v>
      </c>
      <c r="AM236" s="69">
        <f t="shared" si="75"/>
        <v>0</v>
      </c>
      <c r="AN236" s="69">
        <f t="shared" si="75"/>
        <v>0</v>
      </c>
      <c r="AO236" s="70">
        <f t="shared" si="75"/>
        <v>0</v>
      </c>
    </row>
    <row r="237" spans="2:41" outlineLevel="1">
      <c r="B237" s="33" t="s">
        <v>202</v>
      </c>
      <c r="C237" s="34" t="s">
        <v>203</v>
      </c>
      <c r="D237" s="58" t="s">
        <v>21</v>
      </c>
      <c r="E237" s="36">
        <v>51.34</v>
      </c>
      <c r="F237" s="36">
        <v>51.48</v>
      </c>
      <c r="G237" s="37" t="s">
        <v>41</v>
      </c>
      <c r="H237" s="40">
        <f t="shared" si="71"/>
        <v>0.13999999999999346</v>
      </c>
      <c r="I237" s="55">
        <f t="shared" si="72"/>
        <v>6412485.8426970011</v>
      </c>
      <c r="J237" s="78">
        <v>897748.01797753817</v>
      </c>
      <c r="K237" s="39">
        <v>4</v>
      </c>
      <c r="L237" s="69">
        <f t="shared" si="77"/>
        <v>0</v>
      </c>
      <c r="M237" s="69">
        <f t="shared" si="77"/>
        <v>0</v>
      </c>
      <c r="N237" s="69">
        <f t="shared" si="77"/>
        <v>0</v>
      </c>
      <c r="O237" s="69">
        <f t="shared" si="77"/>
        <v>897748.01797753817</v>
      </c>
      <c r="P237" s="69">
        <f t="shared" si="77"/>
        <v>0</v>
      </c>
      <c r="Q237" s="69">
        <f t="shared" si="77"/>
        <v>0</v>
      </c>
      <c r="R237" s="69">
        <f t="shared" si="77"/>
        <v>0</v>
      </c>
      <c r="S237" s="69">
        <f t="shared" si="77"/>
        <v>0</v>
      </c>
      <c r="T237" s="69">
        <f t="shared" si="77"/>
        <v>0</v>
      </c>
      <c r="U237" s="69">
        <f t="shared" si="77"/>
        <v>0</v>
      </c>
      <c r="V237" s="69">
        <f t="shared" si="77"/>
        <v>0</v>
      </c>
      <c r="W237" s="69">
        <f t="shared" si="77"/>
        <v>0</v>
      </c>
      <c r="X237" s="69">
        <f t="shared" si="77"/>
        <v>0</v>
      </c>
      <c r="Y237" s="69">
        <f t="shared" si="77"/>
        <v>0</v>
      </c>
      <c r="Z237" s="69">
        <f t="shared" si="77"/>
        <v>0</v>
      </c>
      <c r="AA237" s="69">
        <f t="shared" si="77"/>
        <v>0</v>
      </c>
      <c r="AB237" s="69">
        <f t="shared" si="76"/>
        <v>0</v>
      </c>
      <c r="AC237" s="69">
        <f t="shared" si="76"/>
        <v>0</v>
      </c>
      <c r="AD237" s="69">
        <f t="shared" si="76"/>
        <v>0</v>
      </c>
      <c r="AE237" s="69">
        <f t="shared" si="75"/>
        <v>0</v>
      </c>
      <c r="AF237" s="69">
        <f t="shared" si="75"/>
        <v>0</v>
      </c>
      <c r="AG237" s="69">
        <f t="shared" si="75"/>
        <v>0</v>
      </c>
      <c r="AH237" s="69">
        <f t="shared" si="75"/>
        <v>0</v>
      </c>
      <c r="AI237" s="69">
        <f t="shared" si="75"/>
        <v>0</v>
      </c>
      <c r="AJ237" s="69">
        <f t="shared" si="75"/>
        <v>0</v>
      </c>
      <c r="AK237" s="69">
        <f t="shared" si="75"/>
        <v>0</v>
      </c>
      <c r="AL237" s="69">
        <f t="shared" si="75"/>
        <v>0</v>
      </c>
      <c r="AM237" s="69">
        <f t="shared" si="75"/>
        <v>0</v>
      </c>
      <c r="AN237" s="69">
        <f t="shared" si="75"/>
        <v>0</v>
      </c>
      <c r="AO237" s="70">
        <f t="shared" si="75"/>
        <v>0</v>
      </c>
    </row>
    <row r="238" spans="2:41" outlineLevel="1">
      <c r="B238" s="33" t="s">
        <v>204</v>
      </c>
      <c r="C238" s="34" t="s">
        <v>205</v>
      </c>
      <c r="D238" s="58" t="s">
        <v>21</v>
      </c>
      <c r="E238" s="36">
        <v>52.6</v>
      </c>
      <c r="F238" s="36">
        <v>53.12</v>
      </c>
      <c r="G238" s="37" t="s">
        <v>41</v>
      </c>
      <c r="H238" s="40">
        <f t="shared" si="71"/>
        <v>0.51999999999999602</v>
      </c>
      <c r="I238" s="55">
        <f t="shared" si="72"/>
        <v>6452142.8998855231</v>
      </c>
      <c r="J238" s="78">
        <v>3355114.3079404463</v>
      </c>
      <c r="K238" s="39">
        <v>4</v>
      </c>
      <c r="L238" s="69">
        <f t="shared" si="77"/>
        <v>0</v>
      </c>
      <c r="M238" s="69">
        <f t="shared" si="77"/>
        <v>0</v>
      </c>
      <c r="N238" s="69">
        <f t="shared" si="77"/>
        <v>0</v>
      </c>
      <c r="O238" s="69">
        <f t="shared" si="77"/>
        <v>3355114.3079404463</v>
      </c>
      <c r="P238" s="69">
        <f t="shared" si="77"/>
        <v>0</v>
      </c>
      <c r="Q238" s="69">
        <f t="shared" si="77"/>
        <v>0</v>
      </c>
      <c r="R238" s="69">
        <f t="shared" si="77"/>
        <v>0</v>
      </c>
      <c r="S238" s="69">
        <f t="shared" si="77"/>
        <v>0</v>
      </c>
      <c r="T238" s="69">
        <f t="shared" si="77"/>
        <v>0</v>
      </c>
      <c r="U238" s="69">
        <f t="shared" si="77"/>
        <v>0</v>
      </c>
      <c r="V238" s="69">
        <f t="shared" si="77"/>
        <v>0</v>
      </c>
      <c r="W238" s="69">
        <f t="shared" si="77"/>
        <v>0</v>
      </c>
      <c r="X238" s="69">
        <f t="shared" si="77"/>
        <v>0</v>
      </c>
      <c r="Y238" s="69">
        <f t="shared" si="77"/>
        <v>0</v>
      </c>
      <c r="Z238" s="69">
        <f t="shared" si="77"/>
        <v>0</v>
      </c>
      <c r="AA238" s="69">
        <f t="shared" si="77"/>
        <v>0</v>
      </c>
      <c r="AB238" s="69">
        <f t="shared" si="76"/>
        <v>0</v>
      </c>
      <c r="AC238" s="69">
        <f t="shared" si="76"/>
        <v>0</v>
      </c>
      <c r="AD238" s="69">
        <f t="shared" si="76"/>
        <v>0</v>
      </c>
      <c r="AE238" s="69">
        <f t="shared" si="76"/>
        <v>0</v>
      </c>
      <c r="AF238" s="69">
        <f t="shared" si="76"/>
        <v>0</v>
      </c>
      <c r="AG238" s="69">
        <f t="shared" si="76"/>
        <v>0</v>
      </c>
      <c r="AH238" s="69">
        <f t="shared" si="76"/>
        <v>0</v>
      </c>
      <c r="AI238" s="69">
        <f t="shared" si="76"/>
        <v>0</v>
      </c>
      <c r="AJ238" s="69">
        <f t="shared" si="76"/>
        <v>0</v>
      </c>
      <c r="AK238" s="69">
        <f t="shared" si="76"/>
        <v>0</v>
      </c>
      <c r="AL238" s="69">
        <f t="shared" si="76"/>
        <v>0</v>
      </c>
      <c r="AM238" s="69">
        <f t="shared" si="76"/>
        <v>0</v>
      </c>
      <c r="AN238" s="69">
        <f t="shared" si="76"/>
        <v>0</v>
      </c>
      <c r="AO238" s="70">
        <f t="shared" si="76"/>
        <v>0</v>
      </c>
    </row>
    <row r="239" spans="2:41" outlineLevel="1">
      <c r="B239" s="33" t="s">
        <v>206</v>
      </c>
      <c r="C239" s="34" t="s">
        <v>207</v>
      </c>
      <c r="D239" s="58" t="s">
        <v>21</v>
      </c>
      <c r="E239" s="36">
        <v>54.5</v>
      </c>
      <c r="F239" s="36">
        <v>54.62</v>
      </c>
      <c r="G239" s="37" t="s">
        <v>41</v>
      </c>
      <c r="H239" s="40">
        <f t="shared" si="71"/>
        <v>0.11999999999999744</v>
      </c>
      <c r="I239" s="55">
        <f t="shared" si="72"/>
        <v>5710570.4149074815</v>
      </c>
      <c r="J239" s="78">
        <v>685268.44978888321</v>
      </c>
      <c r="K239" s="39">
        <v>4</v>
      </c>
      <c r="L239" s="69">
        <f t="shared" si="77"/>
        <v>0</v>
      </c>
      <c r="M239" s="69">
        <f t="shared" si="77"/>
        <v>0</v>
      </c>
      <c r="N239" s="69">
        <f t="shared" si="77"/>
        <v>0</v>
      </c>
      <c r="O239" s="69">
        <f t="shared" si="77"/>
        <v>685268.44978888321</v>
      </c>
      <c r="P239" s="69">
        <f t="shared" si="77"/>
        <v>0</v>
      </c>
      <c r="Q239" s="69">
        <f t="shared" si="77"/>
        <v>0</v>
      </c>
      <c r="R239" s="69">
        <f t="shared" si="77"/>
        <v>0</v>
      </c>
      <c r="S239" s="69">
        <f t="shared" si="77"/>
        <v>0</v>
      </c>
      <c r="T239" s="69">
        <f t="shared" si="77"/>
        <v>0</v>
      </c>
      <c r="U239" s="69">
        <f t="shared" si="77"/>
        <v>0</v>
      </c>
      <c r="V239" s="69">
        <f t="shared" si="77"/>
        <v>0</v>
      </c>
      <c r="W239" s="69">
        <f t="shared" si="77"/>
        <v>0</v>
      </c>
      <c r="X239" s="69">
        <f t="shared" si="77"/>
        <v>0</v>
      </c>
      <c r="Y239" s="69">
        <f t="shared" si="77"/>
        <v>0</v>
      </c>
      <c r="Z239" s="69">
        <f t="shared" si="77"/>
        <v>0</v>
      </c>
      <c r="AA239" s="69">
        <f t="shared" si="77"/>
        <v>0</v>
      </c>
      <c r="AB239" s="69">
        <f t="shared" ref="AB239:AO255" si="78">IF($K239=AB$4,$J239,0)</f>
        <v>0</v>
      </c>
      <c r="AC239" s="69">
        <f t="shared" si="78"/>
        <v>0</v>
      </c>
      <c r="AD239" s="69">
        <f t="shared" si="78"/>
        <v>0</v>
      </c>
      <c r="AE239" s="69">
        <f t="shared" si="78"/>
        <v>0</v>
      </c>
      <c r="AF239" s="69">
        <f t="shared" si="78"/>
        <v>0</v>
      </c>
      <c r="AG239" s="69">
        <f t="shared" si="78"/>
        <v>0</v>
      </c>
      <c r="AH239" s="69">
        <f t="shared" si="78"/>
        <v>0</v>
      </c>
      <c r="AI239" s="69">
        <f t="shared" si="78"/>
        <v>0</v>
      </c>
      <c r="AJ239" s="69">
        <f t="shared" si="78"/>
        <v>0</v>
      </c>
      <c r="AK239" s="69">
        <f t="shared" si="78"/>
        <v>0</v>
      </c>
      <c r="AL239" s="69">
        <f t="shared" si="78"/>
        <v>0</v>
      </c>
      <c r="AM239" s="69">
        <f t="shared" si="78"/>
        <v>0</v>
      </c>
      <c r="AN239" s="69">
        <f t="shared" si="78"/>
        <v>0</v>
      </c>
      <c r="AO239" s="70">
        <f t="shared" si="78"/>
        <v>0</v>
      </c>
    </row>
    <row r="240" spans="2:41" outlineLevel="1">
      <c r="B240" s="33" t="s">
        <v>208</v>
      </c>
      <c r="C240" s="34" t="s">
        <v>209</v>
      </c>
      <c r="D240" s="58" t="s">
        <v>21</v>
      </c>
      <c r="E240" s="36">
        <v>54.98</v>
      </c>
      <c r="F240" s="36">
        <v>55.2</v>
      </c>
      <c r="G240" s="37" t="s">
        <v>41</v>
      </c>
      <c r="H240" s="40">
        <f t="shared" si="71"/>
        <v>0.22000000000000597</v>
      </c>
      <c r="I240" s="55">
        <f t="shared" si="72"/>
        <v>7233072.8657366009</v>
      </c>
      <c r="J240" s="78">
        <v>1591276.0304620953</v>
      </c>
      <c r="K240" s="39">
        <v>4</v>
      </c>
      <c r="L240" s="69">
        <f t="shared" si="77"/>
        <v>0</v>
      </c>
      <c r="M240" s="69">
        <f t="shared" si="77"/>
        <v>0</v>
      </c>
      <c r="N240" s="69">
        <f t="shared" si="77"/>
        <v>0</v>
      </c>
      <c r="O240" s="69">
        <f t="shared" si="77"/>
        <v>1591276.0304620953</v>
      </c>
      <c r="P240" s="69">
        <f t="shared" si="77"/>
        <v>0</v>
      </c>
      <c r="Q240" s="69">
        <f t="shared" si="77"/>
        <v>0</v>
      </c>
      <c r="R240" s="69">
        <f t="shared" si="77"/>
        <v>0</v>
      </c>
      <c r="S240" s="69">
        <f t="shared" si="77"/>
        <v>0</v>
      </c>
      <c r="T240" s="69">
        <f t="shared" si="77"/>
        <v>0</v>
      </c>
      <c r="U240" s="69">
        <f t="shared" si="77"/>
        <v>0</v>
      </c>
      <c r="V240" s="69">
        <f t="shared" si="77"/>
        <v>0</v>
      </c>
      <c r="W240" s="69">
        <f t="shared" si="77"/>
        <v>0</v>
      </c>
      <c r="X240" s="69">
        <f t="shared" si="77"/>
        <v>0</v>
      </c>
      <c r="Y240" s="69">
        <f t="shared" si="77"/>
        <v>0</v>
      </c>
      <c r="Z240" s="69">
        <f t="shared" si="77"/>
        <v>0</v>
      </c>
      <c r="AA240" s="69">
        <f t="shared" si="77"/>
        <v>0</v>
      </c>
      <c r="AB240" s="69">
        <f t="shared" si="78"/>
        <v>0</v>
      </c>
      <c r="AC240" s="69">
        <f t="shared" si="78"/>
        <v>0</v>
      </c>
      <c r="AD240" s="69">
        <f t="shared" si="78"/>
        <v>0</v>
      </c>
      <c r="AE240" s="69">
        <f t="shared" si="78"/>
        <v>0</v>
      </c>
      <c r="AF240" s="69">
        <f t="shared" si="78"/>
        <v>0</v>
      </c>
      <c r="AG240" s="69">
        <f t="shared" si="78"/>
        <v>0</v>
      </c>
      <c r="AH240" s="69">
        <f t="shared" si="78"/>
        <v>0</v>
      </c>
      <c r="AI240" s="69">
        <f t="shared" si="78"/>
        <v>0</v>
      </c>
      <c r="AJ240" s="69">
        <f t="shared" si="78"/>
        <v>0</v>
      </c>
      <c r="AK240" s="69">
        <f t="shared" si="78"/>
        <v>0</v>
      </c>
      <c r="AL240" s="69">
        <f t="shared" si="78"/>
        <v>0</v>
      </c>
      <c r="AM240" s="69">
        <f t="shared" si="78"/>
        <v>0</v>
      </c>
      <c r="AN240" s="69">
        <f t="shared" si="78"/>
        <v>0</v>
      </c>
      <c r="AO240" s="70">
        <f t="shared" si="78"/>
        <v>0</v>
      </c>
    </row>
    <row r="241" spans="2:41" outlineLevel="1">
      <c r="B241" s="33" t="s">
        <v>210</v>
      </c>
      <c r="C241" s="34" t="s">
        <v>211</v>
      </c>
      <c r="D241" s="58" t="s">
        <v>21</v>
      </c>
      <c r="E241" s="36">
        <v>60.04</v>
      </c>
      <c r="F241" s="36">
        <v>60.21</v>
      </c>
      <c r="G241" s="37" t="s">
        <v>41</v>
      </c>
      <c r="H241" s="40">
        <f t="shared" si="71"/>
        <v>0.17000000000000171</v>
      </c>
      <c r="I241" s="55">
        <f t="shared" si="72"/>
        <v>5714705.0825124774</v>
      </c>
      <c r="J241" s="78">
        <v>971499.86402713088</v>
      </c>
      <c r="K241" s="39">
        <v>3</v>
      </c>
      <c r="L241" s="69">
        <f t="shared" si="77"/>
        <v>0</v>
      </c>
      <c r="M241" s="69">
        <f t="shared" si="77"/>
        <v>0</v>
      </c>
      <c r="N241" s="69">
        <f t="shared" si="77"/>
        <v>971499.86402713088</v>
      </c>
      <c r="O241" s="69">
        <f t="shared" si="77"/>
        <v>0</v>
      </c>
      <c r="P241" s="69">
        <f t="shared" si="77"/>
        <v>0</v>
      </c>
      <c r="Q241" s="69">
        <f t="shared" si="77"/>
        <v>0</v>
      </c>
      <c r="R241" s="69">
        <f t="shared" si="77"/>
        <v>0</v>
      </c>
      <c r="S241" s="69">
        <f t="shared" si="77"/>
        <v>0</v>
      </c>
      <c r="T241" s="69">
        <f t="shared" si="77"/>
        <v>0</v>
      </c>
      <c r="U241" s="69">
        <f t="shared" si="77"/>
        <v>0</v>
      </c>
      <c r="V241" s="69">
        <f t="shared" si="77"/>
        <v>0</v>
      </c>
      <c r="W241" s="69">
        <f t="shared" si="77"/>
        <v>0</v>
      </c>
      <c r="X241" s="69">
        <f t="shared" si="77"/>
        <v>0</v>
      </c>
      <c r="Y241" s="69">
        <f t="shared" si="77"/>
        <v>0</v>
      </c>
      <c r="Z241" s="69">
        <f t="shared" si="77"/>
        <v>0</v>
      </c>
      <c r="AA241" s="69">
        <f t="shared" si="77"/>
        <v>0</v>
      </c>
      <c r="AB241" s="69">
        <f t="shared" si="78"/>
        <v>0</v>
      </c>
      <c r="AC241" s="69">
        <f t="shared" si="78"/>
        <v>0</v>
      </c>
      <c r="AD241" s="69">
        <f t="shared" si="78"/>
        <v>0</v>
      </c>
      <c r="AE241" s="69">
        <f t="shared" si="78"/>
        <v>0</v>
      </c>
      <c r="AF241" s="69">
        <f t="shared" si="78"/>
        <v>0</v>
      </c>
      <c r="AG241" s="69">
        <f t="shared" si="78"/>
        <v>0</v>
      </c>
      <c r="AH241" s="69">
        <f t="shared" si="78"/>
        <v>0</v>
      </c>
      <c r="AI241" s="69">
        <f t="shared" si="78"/>
        <v>0</v>
      </c>
      <c r="AJ241" s="69">
        <f t="shared" si="78"/>
        <v>0</v>
      </c>
      <c r="AK241" s="69">
        <f t="shared" si="78"/>
        <v>0</v>
      </c>
      <c r="AL241" s="69">
        <f t="shared" si="78"/>
        <v>0</v>
      </c>
      <c r="AM241" s="69">
        <f t="shared" si="78"/>
        <v>0</v>
      </c>
      <c r="AN241" s="69">
        <f t="shared" si="78"/>
        <v>0</v>
      </c>
      <c r="AO241" s="70">
        <f t="shared" si="78"/>
        <v>0</v>
      </c>
    </row>
    <row r="242" spans="2:41" outlineLevel="1">
      <c r="B242" s="33" t="s">
        <v>212</v>
      </c>
      <c r="C242" s="34" t="s">
        <v>213</v>
      </c>
      <c r="D242" s="58" t="s">
        <v>21</v>
      </c>
      <c r="E242" s="36">
        <v>61.9</v>
      </c>
      <c r="F242" s="36">
        <v>62.06</v>
      </c>
      <c r="G242" s="37" t="s">
        <v>41</v>
      </c>
      <c r="H242" s="40">
        <f t="shared" si="71"/>
        <v>0.16000000000000369</v>
      </c>
      <c r="I242" s="55">
        <f t="shared" si="72"/>
        <v>5672075.8881217288</v>
      </c>
      <c r="J242" s="78">
        <v>907532.14209949749</v>
      </c>
      <c r="K242" s="39">
        <v>3</v>
      </c>
      <c r="L242" s="69">
        <f t="shared" si="77"/>
        <v>0</v>
      </c>
      <c r="M242" s="69">
        <f t="shared" si="77"/>
        <v>0</v>
      </c>
      <c r="N242" s="69">
        <f t="shared" si="77"/>
        <v>907532.14209949749</v>
      </c>
      <c r="O242" s="69">
        <f t="shared" si="77"/>
        <v>0</v>
      </c>
      <c r="P242" s="69">
        <f t="shared" si="77"/>
        <v>0</v>
      </c>
      <c r="Q242" s="69">
        <f t="shared" si="77"/>
        <v>0</v>
      </c>
      <c r="R242" s="69">
        <f t="shared" si="77"/>
        <v>0</v>
      </c>
      <c r="S242" s="69">
        <f t="shared" si="77"/>
        <v>0</v>
      </c>
      <c r="T242" s="69">
        <f t="shared" si="77"/>
        <v>0</v>
      </c>
      <c r="U242" s="69">
        <f t="shared" si="77"/>
        <v>0</v>
      </c>
      <c r="V242" s="69">
        <f t="shared" si="77"/>
        <v>0</v>
      </c>
      <c r="W242" s="69">
        <f t="shared" si="77"/>
        <v>0</v>
      </c>
      <c r="X242" s="69">
        <f t="shared" si="77"/>
        <v>0</v>
      </c>
      <c r="Y242" s="69">
        <f t="shared" si="77"/>
        <v>0</v>
      </c>
      <c r="Z242" s="69">
        <f t="shared" si="77"/>
        <v>0</v>
      </c>
      <c r="AA242" s="69">
        <f t="shared" si="77"/>
        <v>0</v>
      </c>
      <c r="AB242" s="69">
        <f t="shared" si="78"/>
        <v>0</v>
      </c>
      <c r="AC242" s="69">
        <f t="shared" si="78"/>
        <v>0</v>
      </c>
      <c r="AD242" s="69">
        <f t="shared" si="78"/>
        <v>0</v>
      </c>
      <c r="AE242" s="69">
        <f t="shared" si="78"/>
        <v>0</v>
      </c>
      <c r="AF242" s="69">
        <f t="shared" si="78"/>
        <v>0</v>
      </c>
      <c r="AG242" s="69">
        <f t="shared" si="78"/>
        <v>0</v>
      </c>
      <c r="AH242" s="69">
        <f t="shared" si="78"/>
        <v>0</v>
      </c>
      <c r="AI242" s="69">
        <f t="shared" si="78"/>
        <v>0</v>
      </c>
      <c r="AJ242" s="69">
        <f t="shared" si="78"/>
        <v>0</v>
      </c>
      <c r="AK242" s="69">
        <f t="shared" si="78"/>
        <v>0</v>
      </c>
      <c r="AL242" s="69">
        <f t="shared" si="78"/>
        <v>0</v>
      </c>
      <c r="AM242" s="69">
        <f t="shared" si="78"/>
        <v>0</v>
      </c>
      <c r="AN242" s="69">
        <f t="shared" si="78"/>
        <v>0</v>
      </c>
      <c r="AO242" s="70">
        <f t="shared" si="78"/>
        <v>0</v>
      </c>
    </row>
    <row r="243" spans="2:41" outlineLevel="1">
      <c r="B243" s="33" t="s">
        <v>214</v>
      </c>
      <c r="C243" s="34" t="s">
        <v>215</v>
      </c>
      <c r="D243" s="58" t="s">
        <v>21</v>
      </c>
      <c r="E243" s="36">
        <v>62.62</v>
      </c>
      <c r="F243" s="36">
        <v>62.82</v>
      </c>
      <c r="G243" s="37" t="s">
        <v>41</v>
      </c>
      <c r="H243" s="40">
        <f t="shared" si="71"/>
        <v>0.20000000000000284</v>
      </c>
      <c r="I243" s="55">
        <f t="shared" si="72"/>
        <v>7484337.9360794835</v>
      </c>
      <c r="J243" s="78">
        <v>1496867.5872159179</v>
      </c>
      <c r="K243" s="39">
        <v>3</v>
      </c>
      <c r="L243" s="69">
        <f t="shared" si="77"/>
        <v>0</v>
      </c>
      <c r="M243" s="69">
        <f t="shared" si="77"/>
        <v>0</v>
      </c>
      <c r="N243" s="69">
        <f t="shared" si="77"/>
        <v>1496867.5872159179</v>
      </c>
      <c r="O243" s="69">
        <f t="shared" si="77"/>
        <v>0</v>
      </c>
      <c r="P243" s="69">
        <f t="shared" si="77"/>
        <v>0</v>
      </c>
      <c r="Q243" s="69">
        <f t="shared" si="77"/>
        <v>0</v>
      </c>
      <c r="R243" s="69">
        <f t="shared" si="77"/>
        <v>0</v>
      </c>
      <c r="S243" s="69">
        <f t="shared" si="77"/>
        <v>0</v>
      </c>
      <c r="T243" s="69">
        <f t="shared" si="77"/>
        <v>0</v>
      </c>
      <c r="U243" s="69">
        <f t="shared" si="77"/>
        <v>0</v>
      </c>
      <c r="V243" s="69">
        <f t="shared" si="77"/>
        <v>0</v>
      </c>
      <c r="W243" s="69">
        <f t="shared" si="77"/>
        <v>0</v>
      </c>
      <c r="X243" s="69">
        <f t="shared" si="77"/>
        <v>0</v>
      </c>
      <c r="Y243" s="69">
        <f t="shared" si="77"/>
        <v>0</v>
      </c>
      <c r="Z243" s="69">
        <f t="shared" si="77"/>
        <v>0</v>
      </c>
      <c r="AA243" s="69">
        <f t="shared" si="77"/>
        <v>0</v>
      </c>
      <c r="AB243" s="69">
        <f t="shared" si="78"/>
        <v>0</v>
      </c>
      <c r="AC243" s="69">
        <f t="shared" si="78"/>
        <v>0</v>
      </c>
      <c r="AD243" s="69">
        <f t="shared" si="78"/>
        <v>0</v>
      </c>
      <c r="AE243" s="69">
        <f t="shared" si="78"/>
        <v>0</v>
      </c>
      <c r="AF243" s="69">
        <f t="shared" si="78"/>
        <v>0</v>
      </c>
      <c r="AG243" s="69">
        <f t="shared" si="78"/>
        <v>0</v>
      </c>
      <c r="AH243" s="69">
        <f t="shared" si="78"/>
        <v>0</v>
      </c>
      <c r="AI243" s="69">
        <f t="shared" si="78"/>
        <v>0</v>
      </c>
      <c r="AJ243" s="69">
        <f t="shared" si="78"/>
        <v>0</v>
      </c>
      <c r="AK243" s="69">
        <f t="shared" si="78"/>
        <v>0</v>
      </c>
      <c r="AL243" s="69">
        <f t="shared" si="78"/>
        <v>0</v>
      </c>
      <c r="AM243" s="69">
        <f t="shared" si="78"/>
        <v>0</v>
      </c>
      <c r="AN243" s="69">
        <f t="shared" si="78"/>
        <v>0</v>
      </c>
      <c r="AO243" s="70">
        <f t="shared" si="78"/>
        <v>0</v>
      </c>
    </row>
    <row r="244" spans="2:41" outlineLevel="1">
      <c r="B244" s="33" t="s">
        <v>216</v>
      </c>
      <c r="C244" s="34" t="s">
        <v>217</v>
      </c>
      <c r="D244" s="58" t="s">
        <v>21</v>
      </c>
      <c r="E244" s="36">
        <v>62.94</v>
      </c>
      <c r="F244" s="36">
        <v>63.08</v>
      </c>
      <c r="G244" s="37" t="s">
        <v>41</v>
      </c>
      <c r="H244" s="40">
        <f t="shared" si="71"/>
        <v>0.14000000000000057</v>
      </c>
      <c r="I244" s="55">
        <f t="shared" si="72"/>
        <v>5755033.7950096186</v>
      </c>
      <c r="J244" s="78">
        <v>805704.73130134994</v>
      </c>
      <c r="K244" s="39">
        <v>3</v>
      </c>
      <c r="L244" s="69">
        <f t="shared" si="77"/>
        <v>0</v>
      </c>
      <c r="M244" s="69">
        <f t="shared" si="77"/>
        <v>0</v>
      </c>
      <c r="N244" s="69">
        <f t="shared" si="77"/>
        <v>805704.73130134994</v>
      </c>
      <c r="O244" s="69">
        <f t="shared" si="77"/>
        <v>0</v>
      </c>
      <c r="P244" s="69">
        <f t="shared" si="77"/>
        <v>0</v>
      </c>
      <c r="Q244" s="69">
        <f t="shared" si="77"/>
        <v>0</v>
      </c>
      <c r="R244" s="69">
        <f t="shared" si="77"/>
        <v>0</v>
      </c>
      <c r="S244" s="69">
        <f t="shared" si="77"/>
        <v>0</v>
      </c>
      <c r="T244" s="69">
        <f t="shared" si="77"/>
        <v>0</v>
      </c>
      <c r="U244" s="69">
        <f t="shared" si="77"/>
        <v>0</v>
      </c>
      <c r="V244" s="69">
        <f t="shared" si="77"/>
        <v>0</v>
      </c>
      <c r="W244" s="69">
        <f t="shared" si="77"/>
        <v>0</v>
      </c>
      <c r="X244" s="69">
        <f t="shared" si="77"/>
        <v>0</v>
      </c>
      <c r="Y244" s="69">
        <f t="shared" si="77"/>
        <v>0</v>
      </c>
      <c r="Z244" s="69">
        <f t="shared" si="77"/>
        <v>0</v>
      </c>
      <c r="AA244" s="69">
        <f t="shared" si="77"/>
        <v>0</v>
      </c>
      <c r="AB244" s="69">
        <f t="shared" si="78"/>
        <v>0</v>
      </c>
      <c r="AC244" s="69">
        <f t="shared" si="78"/>
        <v>0</v>
      </c>
      <c r="AD244" s="69">
        <f t="shared" si="78"/>
        <v>0</v>
      </c>
      <c r="AE244" s="69">
        <f t="shared" si="78"/>
        <v>0</v>
      </c>
      <c r="AF244" s="69">
        <f t="shared" si="78"/>
        <v>0</v>
      </c>
      <c r="AG244" s="69">
        <f t="shared" si="78"/>
        <v>0</v>
      </c>
      <c r="AH244" s="69">
        <f t="shared" si="78"/>
        <v>0</v>
      </c>
      <c r="AI244" s="69">
        <f t="shared" si="78"/>
        <v>0</v>
      </c>
      <c r="AJ244" s="69">
        <f t="shared" si="78"/>
        <v>0</v>
      </c>
      <c r="AK244" s="69">
        <f t="shared" si="78"/>
        <v>0</v>
      </c>
      <c r="AL244" s="69">
        <f t="shared" si="78"/>
        <v>0</v>
      </c>
      <c r="AM244" s="69">
        <f t="shared" si="78"/>
        <v>0</v>
      </c>
      <c r="AN244" s="69">
        <f t="shared" si="78"/>
        <v>0</v>
      </c>
      <c r="AO244" s="70">
        <f t="shared" si="78"/>
        <v>0</v>
      </c>
    </row>
    <row r="245" spans="2:41" outlineLevel="1">
      <c r="B245" s="33" t="s">
        <v>218</v>
      </c>
      <c r="C245" s="34" t="s">
        <v>219</v>
      </c>
      <c r="D245" s="58" t="s">
        <v>21</v>
      </c>
      <c r="E245" s="36">
        <v>64.62</v>
      </c>
      <c r="F245" s="36">
        <v>64.760000000000005</v>
      </c>
      <c r="G245" s="37" t="s">
        <v>41</v>
      </c>
      <c r="H245" s="40">
        <f t="shared" si="71"/>
        <v>0.14000000000000057</v>
      </c>
      <c r="I245" s="55">
        <f t="shared" si="72"/>
        <v>7284393.9085530406</v>
      </c>
      <c r="J245" s="78">
        <v>1019815.1471974298</v>
      </c>
      <c r="K245" s="39">
        <v>3</v>
      </c>
      <c r="L245" s="69">
        <f t="shared" si="77"/>
        <v>0</v>
      </c>
      <c r="M245" s="69">
        <f t="shared" si="77"/>
        <v>0</v>
      </c>
      <c r="N245" s="69">
        <f t="shared" si="77"/>
        <v>1019815.1471974298</v>
      </c>
      <c r="O245" s="69">
        <f t="shared" si="77"/>
        <v>0</v>
      </c>
      <c r="P245" s="69">
        <f t="shared" si="77"/>
        <v>0</v>
      </c>
      <c r="Q245" s="69">
        <f t="shared" si="77"/>
        <v>0</v>
      </c>
      <c r="R245" s="69">
        <f t="shared" si="77"/>
        <v>0</v>
      </c>
      <c r="S245" s="69">
        <f t="shared" si="77"/>
        <v>0</v>
      </c>
      <c r="T245" s="69">
        <f t="shared" si="77"/>
        <v>0</v>
      </c>
      <c r="U245" s="69">
        <f t="shared" si="77"/>
        <v>0</v>
      </c>
      <c r="V245" s="69">
        <f t="shared" si="77"/>
        <v>0</v>
      </c>
      <c r="W245" s="69">
        <f t="shared" si="77"/>
        <v>0</v>
      </c>
      <c r="X245" s="69">
        <f t="shared" si="77"/>
        <v>0</v>
      </c>
      <c r="Y245" s="69">
        <f t="shared" si="77"/>
        <v>0</v>
      </c>
      <c r="Z245" s="69">
        <f t="shared" si="77"/>
        <v>0</v>
      </c>
      <c r="AA245" s="69">
        <f t="shared" si="77"/>
        <v>0</v>
      </c>
      <c r="AB245" s="69">
        <f t="shared" si="78"/>
        <v>0</v>
      </c>
      <c r="AC245" s="69">
        <f t="shared" si="78"/>
        <v>0</v>
      </c>
      <c r="AD245" s="69">
        <f t="shared" si="78"/>
        <v>0</v>
      </c>
      <c r="AE245" s="69">
        <f t="shared" si="78"/>
        <v>0</v>
      </c>
      <c r="AF245" s="69">
        <f t="shared" si="78"/>
        <v>0</v>
      </c>
      <c r="AG245" s="69">
        <f t="shared" si="78"/>
        <v>0</v>
      </c>
      <c r="AH245" s="69">
        <f t="shared" si="78"/>
        <v>0</v>
      </c>
      <c r="AI245" s="69">
        <f t="shared" si="78"/>
        <v>0</v>
      </c>
      <c r="AJ245" s="69">
        <f t="shared" si="78"/>
        <v>0</v>
      </c>
      <c r="AK245" s="69">
        <f t="shared" si="78"/>
        <v>0</v>
      </c>
      <c r="AL245" s="69">
        <f t="shared" si="78"/>
        <v>0</v>
      </c>
      <c r="AM245" s="69">
        <f t="shared" si="78"/>
        <v>0</v>
      </c>
      <c r="AN245" s="69">
        <f t="shared" si="78"/>
        <v>0</v>
      </c>
      <c r="AO245" s="70">
        <f t="shared" si="78"/>
        <v>0</v>
      </c>
    </row>
    <row r="246" spans="2:41" outlineLevel="1">
      <c r="B246" s="33" t="s">
        <v>220</v>
      </c>
      <c r="C246" s="34" t="s">
        <v>221</v>
      </c>
      <c r="D246" s="58" t="s">
        <v>21</v>
      </c>
      <c r="E246" s="36">
        <v>68.540000000000006</v>
      </c>
      <c r="F246" s="36">
        <v>69</v>
      </c>
      <c r="G246" s="37" t="s">
        <v>41</v>
      </c>
      <c r="H246" s="40">
        <f t="shared" si="71"/>
        <v>0.45999999999999375</v>
      </c>
      <c r="I246" s="55">
        <f t="shared" si="72"/>
        <v>6827775.9407174345</v>
      </c>
      <c r="J246" s="78">
        <v>3140776.9327299772</v>
      </c>
      <c r="K246" s="39">
        <v>3</v>
      </c>
      <c r="L246" s="69">
        <f t="shared" si="77"/>
        <v>0</v>
      </c>
      <c r="M246" s="69">
        <f t="shared" si="77"/>
        <v>0</v>
      </c>
      <c r="N246" s="69">
        <f t="shared" si="77"/>
        <v>3140776.9327299772</v>
      </c>
      <c r="O246" s="69">
        <f t="shared" si="77"/>
        <v>0</v>
      </c>
      <c r="P246" s="69">
        <f t="shared" si="77"/>
        <v>0</v>
      </c>
      <c r="Q246" s="69">
        <f t="shared" si="77"/>
        <v>0</v>
      </c>
      <c r="R246" s="69">
        <f t="shared" si="77"/>
        <v>0</v>
      </c>
      <c r="S246" s="69">
        <f t="shared" si="77"/>
        <v>0</v>
      </c>
      <c r="T246" s="69">
        <f t="shared" si="77"/>
        <v>0</v>
      </c>
      <c r="U246" s="69">
        <f t="shared" si="77"/>
        <v>0</v>
      </c>
      <c r="V246" s="69">
        <f t="shared" si="77"/>
        <v>0</v>
      </c>
      <c r="W246" s="69">
        <f t="shared" si="77"/>
        <v>0</v>
      </c>
      <c r="X246" s="69">
        <f t="shared" si="77"/>
        <v>0</v>
      </c>
      <c r="Y246" s="69">
        <f t="shared" si="77"/>
        <v>0</v>
      </c>
      <c r="Z246" s="69">
        <f t="shared" si="77"/>
        <v>0</v>
      </c>
      <c r="AA246" s="69">
        <f t="shared" si="77"/>
        <v>0</v>
      </c>
      <c r="AB246" s="69">
        <f t="shared" si="78"/>
        <v>0</v>
      </c>
      <c r="AC246" s="69">
        <f t="shared" si="78"/>
        <v>0</v>
      </c>
      <c r="AD246" s="69">
        <f t="shared" si="78"/>
        <v>0</v>
      </c>
      <c r="AE246" s="69">
        <f t="shared" si="78"/>
        <v>0</v>
      </c>
      <c r="AF246" s="69">
        <f t="shared" si="78"/>
        <v>0</v>
      </c>
      <c r="AG246" s="69">
        <f t="shared" si="78"/>
        <v>0</v>
      </c>
      <c r="AH246" s="69">
        <f t="shared" si="78"/>
        <v>0</v>
      </c>
      <c r="AI246" s="69">
        <f t="shared" si="78"/>
        <v>0</v>
      </c>
      <c r="AJ246" s="69">
        <f t="shared" si="78"/>
        <v>0</v>
      </c>
      <c r="AK246" s="69">
        <f t="shared" si="78"/>
        <v>0</v>
      </c>
      <c r="AL246" s="69">
        <f t="shared" si="78"/>
        <v>0</v>
      </c>
      <c r="AM246" s="69">
        <f t="shared" si="78"/>
        <v>0</v>
      </c>
      <c r="AN246" s="69">
        <f t="shared" si="78"/>
        <v>0</v>
      </c>
      <c r="AO246" s="70">
        <f t="shared" si="78"/>
        <v>0</v>
      </c>
    </row>
    <row r="247" spans="2:41" outlineLevel="1">
      <c r="B247" s="33" t="s">
        <v>222</v>
      </c>
      <c r="C247" s="34" t="s">
        <v>223</v>
      </c>
      <c r="D247" s="58" t="s">
        <v>21</v>
      </c>
      <c r="E247" s="36">
        <v>69.459999999999994</v>
      </c>
      <c r="F247" s="36">
        <v>69.62</v>
      </c>
      <c r="G247" s="37" t="s">
        <v>41</v>
      </c>
      <c r="H247" s="40">
        <f t="shared" si="71"/>
        <v>0.1600000000000108</v>
      </c>
      <c r="I247" s="55">
        <f t="shared" si="72"/>
        <v>5959449.9275223985</v>
      </c>
      <c r="J247" s="78">
        <v>953511.98840364814</v>
      </c>
      <c r="K247" s="39">
        <v>3</v>
      </c>
      <c r="L247" s="69">
        <f t="shared" si="77"/>
        <v>0</v>
      </c>
      <c r="M247" s="69">
        <f t="shared" si="77"/>
        <v>0</v>
      </c>
      <c r="N247" s="69">
        <f t="shared" si="77"/>
        <v>953511.98840364814</v>
      </c>
      <c r="O247" s="69">
        <f t="shared" si="77"/>
        <v>0</v>
      </c>
      <c r="P247" s="69">
        <f t="shared" si="77"/>
        <v>0</v>
      </c>
      <c r="Q247" s="69">
        <f t="shared" si="77"/>
        <v>0</v>
      </c>
      <c r="R247" s="69">
        <f t="shared" si="77"/>
        <v>0</v>
      </c>
      <c r="S247" s="69">
        <f t="shared" si="77"/>
        <v>0</v>
      </c>
      <c r="T247" s="69">
        <f t="shared" si="77"/>
        <v>0</v>
      </c>
      <c r="U247" s="69">
        <f t="shared" si="77"/>
        <v>0</v>
      </c>
      <c r="V247" s="69">
        <f t="shared" si="77"/>
        <v>0</v>
      </c>
      <c r="W247" s="69">
        <f t="shared" si="77"/>
        <v>0</v>
      </c>
      <c r="X247" s="69">
        <f t="shared" si="77"/>
        <v>0</v>
      </c>
      <c r="Y247" s="69">
        <f t="shared" si="77"/>
        <v>0</v>
      </c>
      <c r="Z247" s="69">
        <f t="shared" si="77"/>
        <v>0</v>
      </c>
      <c r="AA247" s="69">
        <f t="shared" si="77"/>
        <v>0</v>
      </c>
      <c r="AB247" s="69">
        <f t="shared" si="78"/>
        <v>0</v>
      </c>
      <c r="AC247" s="69">
        <f t="shared" si="78"/>
        <v>0</v>
      </c>
      <c r="AD247" s="69">
        <f t="shared" si="78"/>
        <v>0</v>
      </c>
      <c r="AE247" s="69">
        <f t="shared" si="78"/>
        <v>0</v>
      </c>
      <c r="AF247" s="69">
        <f t="shared" si="78"/>
        <v>0</v>
      </c>
      <c r="AG247" s="69">
        <f t="shared" si="78"/>
        <v>0</v>
      </c>
      <c r="AH247" s="69">
        <f t="shared" si="78"/>
        <v>0</v>
      </c>
      <c r="AI247" s="69">
        <f t="shared" si="78"/>
        <v>0</v>
      </c>
      <c r="AJ247" s="69">
        <f t="shared" si="78"/>
        <v>0</v>
      </c>
      <c r="AK247" s="69">
        <f t="shared" si="78"/>
        <v>0</v>
      </c>
      <c r="AL247" s="69">
        <f t="shared" si="78"/>
        <v>0</v>
      </c>
      <c r="AM247" s="69">
        <f t="shared" si="78"/>
        <v>0</v>
      </c>
      <c r="AN247" s="69">
        <f t="shared" si="78"/>
        <v>0</v>
      </c>
      <c r="AO247" s="70">
        <f t="shared" si="78"/>
        <v>0</v>
      </c>
    </row>
    <row r="248" spans="2:41" outlineLevel="1">
      <c r="B248" s="33" t="s">
        <v>224</v>
      </c>
      <c r="C248" s="34" t="s">
        <v>225</v>
      </c>
      <c r="D248" s="58" t="s">
        <v>21</v>
      </c>
      <c r="E248" s="36">
        <v>69.8</v>
      </c>
      <c r="F248" s="36">
        <v>70.3</v>
      </c>
      <c r="G248" s="37" t="s">
        <v>41</v>
      </c>
      <c r="H248" s="40">
        <f t="shared" si="71"/>
        <v>0.5</v>
      </c>
      <c r="I248" s="55">
        <f t="shared" si="72"/>
        <v>8121991.1537365438</v>
      </c>
      <c r="J248" s="78">
        <v>4060995.5768682719</v>
      </c>
      <c r="K248" s="39">
        <v>3</v>
      </c>
      <c r="L248" s="69">
        <f t="shared" si="77"/>
        <v>0</v>
      </c>
      <c r="M248" s="69">
        <f t="shared" si="77"/>
        <v>0</v>
      </c>
      <c r="N248" s="69">
        <f t="shared" si="77"/>
        <v>4060995.5768682719</v>
      </c>
      <c r="O248" s="69">
        <f t="shared" si="77"/>
        <v>0</v>
      </c>
      <c r="P248" s="69">
        <f t="shared" si="77"/>
        <v>0</v>
      </c>
      <c r="Q248" s="69">
        <f t="shared" si="77"/>
        <v>0</v>
      </c>
      <c r="R248" s="69">
        <f t="shared" si="77"/>
        <v>0</v>
      </c>
      <c r="S248" s="69">
        <f t="shared" si="77"/>
        <v>0</v>
      </c>
      <c r="T248" s="69">
        <f t="shared" si="77"/>
        <v>0</v>
      </c>
      <c r="U248" s="69">
        <f t="shared" si="77"/>
        <v>0</v>
      </c>
      <c r="V248" s="69">
        <f t="shared" si="77"/>
        <v>0</v>
      </c>
      <c r="W248" s="69">
        <f t="shared" si="77"/>
        <v>0</v>
      </c>
      <c r="X248" s="69">
        <f t="shared" si="77"/>
        <v>0</v>
      </c>
      <c r="Y248" s="69">
        <f t="shared" si="77"/>
        <v>0</v>
      </c>
      <c r="Z248" s="69">
        <f t="shared" si="77"/>
        <v>0</v>
      </c>
      <c r="AA248" s="69">
        <f t="shared" si="77"/>
        <v>0</v>
      </c>
      <c r="AB248" s="69">
        <f t="shared" si="78"/>
        <v>0</v>
      </c>
      <c r="AC248" s="69">
        <f t="shared" si="78"/>
        <v>0</v>
      </c>
      <c r="AD248" s="69">
        <f t="shared" si="78"/>
        <v>0</v>
      </c>
      <c r="AE248" s="69">
        <f t="shared" si="78"/>
        <v>0</v>
      </c>
      <c r="AF248" s="69">
        <f t="shared" si="78"/>
        <v>0</v>
      </c>
      <c r="AG248" s="69">
        <f t="shared" si="78"/>
        <v>0</v>
      </c>
      <c r="AH248" s="69">
        <f t="shared" si="78"/>
        <v>0</v>
      </c>
      <c r="AI248" s="69">
        <f t="shared" si="78"/>
        <v>0</v>
      </c>
      <c r="AJ248" s="69">
        <f t="shared" si="78"/>
        <v>0</v>
      </c>
      <c r="AK248" s="69">
        <f t="shared" si="78"/>
        <v>0</v>
      </c>
      <c r="AL248" s="69">
        <f t="shared" si="78"/>
        <v>0</v>
      </c>
      <c r="AM248" s="69">
        <f t="shared" si="78"/>
        <v>0</v>
      </c>
      <c r="AN248" s="69">
        <f t="shared" si="78"/>
        <v>0</v>
      </c>
      <c r="AO248" s="70">
        <f t="shared" si="78"/>
        <v>0</v>
      </c>
    </row>
    <row r="249" spans="2:41" outlineLevel="1">
      <c r="B249" s="33" t="s">
        <v>226</v>
      </c>
      <c r="C249" s="34" t="s">
        <v>227</v>
      </c>
      <c r="D249" s="58" t="s">
        <v>21</v>
      </c>
      <c r="E249" s="36">
        <v>70.680000000000007</v>
      </c>
      <c r="F249" s="36">
        <v>71.5</v>
      </c>
      <c r="G249" s="37" t="s">
        <v>41</v>
      </c>
      <c r="H249" s="40">
        <f t="shared" si="71"/>
        <v>0.81999999999999318</v>
      </c>
      <c r="I249" s="55">
        <f t="shared" si="72"/>
        <v>15545460.169569349</v>
      </c>
      <c r="J249" s="78">
        <v>12747277.33904676</v>
      </c>
      <c r="K249" s="39">
        <v>3</v>
      </c>
      <c r="L249" s="69">
        <f t="shared" si="77"/>
        <v>0</v>
      </c>
      <c r="M249" s="69">
        <f t="shared" si="77"/>
        <v>0</v>
      </c>
      <c r="N249" s="69">
        <f t="shared" si="77"/>
        <v>12747277.33904676</v>
      </c>
      <c r="O249" s="69">
        <f t="shared" si="77"/>
        <v>0</v>
      </c>
      <c r="P249" s="69">
        <f t="shared" si="77"/>
        <v>0</v>
      </c>
      <c r="Q249" s="69">
        <f t="shared" si="77"/>
        <v>0</v>
      </c>
      <c r="R249" s="69">
        <f t="shared" si="77"/>
        <v>0</v>
      </c>
      <c r="S249" s="69">
        <f t="shared" si="77"/>
        <v>0</v>
      </c>
      <c r="T249" s="69">
        <f t="shared" si="77"/>
        <v>0</v>
      </c>
      <c r="U249" s="69">
        <f t="shared" si="77"/>
        <v>0</v>
      </c>
      <c r="V249" s="69">
        <f t="shared" si="77"/>
        <v>0</v>
      </c>
      <c r="W249" s="69">
        <f t="shared" si="77"/>
        <v>0</v>
      </c>
      <c r="X249" s="69">
        <f t="shared" si="77"/>
        <v>0</v>
      </c>
      <c r="Y249" s="69">
        <f t="shared" si="77"/>
        <v>0</v>
      </c>
      <c r="Z249" s="69">
        <f t="shared" si="77"/>
        <v>0</v>
      </c>
      <c r="AA249" s="69">
        <f t="shared" si="77"/>
        <v>0</v>
      </c>
      <c r="AB249" s="69">
        <f t="shared" si="78"/>
        <v>0</v>
      </c>
      <c r="AC249" s="69">
        <f t="shared" si="78"/>
        <v>0</v>
      </c>
      <c r="AD249" s="69">
        <f t="shared" si="78"/>
        <v>0</v>
      </c>
      <c r="AE249" s="69">
        <f t="shared" si="78"/>
        <v>0</v>
      </c>
      <c r="AF249" s="69">
        <f t="shared" si="78"/>
        <v>0</v>
      </c>
      <c r="AG249" s="69">
        <f t="shared" si="78"/>
        <v>0</v>
      </c>
      <c r="AH249" s="69">
        <f t="shared" si="78"/>
        <v>0</v>
      </c>
      <c r="AI249" s="69">
        <f t="shared" si="78"/>
        <v>0</v>
      </c>
      <c r="AJ249" s="69">
        <f t="shared" si="78"/>
        <v>0</v>
      </c>
      <c r="AK249" s="69">
        <f t="shared" si="78"/>
        <v>0</v>
      </c>
      <c r="AL249" s="69">
        <f t="shared" si="78"/>
        <v>0</v>
      </c>
      <c r="AM249" s="69">
        <f t="shared" si="78"/>
        <v>0</v>
      </c>
      <c r="AN249" s="69">
        <f t="shared" si="78"/>
        <v>0</v>
      </c>
      <c r="AO249" s="70">
        <f t="shared" si="78"/>
        <v>0</v>
      </c>
    </row>
    <row r="250" spans="2:41" outlineLevel="1">
      <c r="B250" s="33" t="s">
        <v>228</v>
      </c>
      <c r="C250" s="34" t="s" cm="1">
        <v>229</v>
      </c>
      <c r="D250" s="35" t="s" cm="1">
        <v>23</v>
      </c>
      <c r="E250" s="36">
        <v>122.25</v>
      </c>
      <c r="F250" s="36">
        <v>122.48</v>
      </c>
      <c r="G250" s="37" t="s">
        <v>41</v>
      </c>
      <c r="H250" s="40">
        <f t="shared" ref="H250:H256" si="79">F250-E250</f>
        <v>0.23000000000000398</v>
      </c>
      <c r="I250" s="55">
        <f t="shared" si="72"/>
        <v>6459676.7962357802</v>
      </c>
      <c r="J250" s="78">
        <f t="array" ref="J250:J256">TRANSPOSE('[10]MC_CORREÇÕES_MG-329'!$F$40:$L$40)</f>
        <v>1485725.6631342552</v>
      </c>
      <c r="K250" s="39">
        <f t="array" ref="K250:K256">TRANSPOSE('[10]MC_CORREÇÕES_MG-329'!$F$43:$L$43)</f>
        <v>4</v>
      </c>
      <c r="L250" s="69">
        <f t="shared" si="77"/>
        <v>0</v>
      </c>
      <c r="M250" s="69">
        <f t="shared" si="77"/>
        <v>0</v>
      </c>
      <c r="N250" s="69">
        <f t="shared" si="77"/>
        <v>0</v>
      </c>
      <c r="O250" s="69">
        <f t="shared" si="77"/>
        <v>1485725.6631342552</v>
      </c>
      <c r="P250" s="69">
        <f t="shared" si="77"/>
        <v>0</v>
      </c>
      <c r="Q250" s="69">
        <f t="shared" si="77"/>
        <v>0</v>
      </c>
      <c r="R250" s="69">
        <f t="shared" si="77"/>
        <v>0</v>
      </c>
      <c r="S250" s="69">
        <f t="shared" si="77"/>
        <v>0</v>
      </c>
      <c r="T250" s="69">
        <f t="shared" si="77"/>
        <v>0</v>
      </c>
      <c r="U250" s="69">
        <f t="shared" si="77"/>
        <v>0</v>
      </c>
      <c r="V250" s="69">
        <f t="shared" si="77"/>
        <v>0</v>
      </c>
      <c r="W250" s="69">
        <f t="shared" si="77"/>
        <v>0</v>
      </c>
      <c r="X250" s="69">
        <f t="shared" si="77"/>
        <v>0</v>
      </c>
      <c r="Y250" s="69">
        <f t="shared" si="77"/>
        <v>0</v>
      </c>
      <c r="Z250" s="69">
        <f t="shared" si="77"/>
        <v>0</v>
      </c>
      <c r="AA250" s="69">
        <f t="shared" si="77"/>
        <v>0</v>
      </c>
      <c r="AB250" s="69">
        <f t="shared" si="78"/>
        <v>0</v>
      </c>
      <c r="AC250" s="69">
        <f t="shared" si="78"/>
        <v>0</v>
      </c>
      <c r="AD250" s="69">
        <f t="shared" si="78"/>
        <v>0</v>
      </c>
      <c r="AE250" s="69">
        <f t="shared" si="78"/>
        <v>0</v>
      </c>
      <c r="AF250" s="69">
        <f t="shared" si="78"/>
        <v>0</v>
      </c>
      <c r="AG250" s="69">
        <f t="shared" si="78"/>
        <v>0</v>
      </c>
      <c r="AH250" s="69">
        <f t="shared" si="78"/>
        <v>0</v>
      </c>
      <c r="AI250" s="69">
        <f t="shared" si="78"/>
        <v>0</v>
      </c>
      <c r="AJ250" s="69">
        <f t="shared" si="78"/>
        <v>0</v>
      </c>
      <c r="AK250" s="69">
        <f t="shared" si="78"/>
        <v>0</v>
      </c>
      <c r="AL250" s="69">
        <f t="shared" si="78"/>
        <v>0</v>
      </c>
      <c r="AM250" s="69">
        <f t="shared" si="78"/>
        <v>0</v>
      </c>
      <c r="AN250" s="69">
        <f t="shared" si="78"/>
        <v>0</v>
      </c>
      <c r="AO250" s="70">
        <f t="shared" si="78"/>
        <v>0</v>
      </c>
    </row>
    <row r="251" spans="2:41" outlineLevel="1">
      <c r="B251" s="33" t="s">
        <v>230</v>
      </c>
      <c r="C251" s="34" t="s">
        <v>231</v>
      </c>
      <c r="D251" s="35" t="s">
        <v>23</v>
      </c>
      <c r="E251" s="36">
        <v>123.32</v>
      </c>
      <c r="F251" s="36">
        <v>124.129</v>
      </c>
      <c r="G251" s="37" t="s">
        <v>41</v>
      </c>
      <c r="H251" s="40">
        <f t="shared" si="79"/>
        <v>0.80900000000001171</v>
      </c>
      <c r="I251" s="55">
        <f t="shared" si="72"/>
        <v>648197.76942163461</v>
      </c>
      <c r="J251" s="78">
        <v>524391.99546211003</v>
      </c>
      <c r="K251" s="39">
        <v>4</v>
      </c>
      <c r="L251" s="69">
        <f t="shared" ref="L251:AA256" si="80">IF($K251=L$4,$J251,0)</f>
        <v>0</v>
      </c>
      <c r="M251" s="69">
        <f t="shared" si="80"/>
        <v>0</v>
      </c>
      <c r="N251" s="69">
        <f t="shared" si="80"/>
        <v>0</v>
      </c>
      <c r="O251" s="69">
        <f t="shared" si="80"/>
        <v>524391.99546211003</v>
      </c>
      <c r="P251" s="69">
        <f t="shared" si="80"/>
        <v>0</v>
      </c>
      <c r="Q251" s="69">
        <f t="shared" si="80"/>
        <v>0</v>
      </c>
      <c r="R251" s="69">
        <f t="shared" si="80"/>
        <v>0</v>
      </c>
      <c r="S251" s="69">
        <f t="shared" si="80"/>
        <v>0</v>
      </c>
      <c r="T251" s="69">
        <f t="shared" si="80"/>
        <v>0</v>
      </c>
      <c r="U251" s="69">
        <f t="shared" si="80"/>
        <v>0</v>
      </c>
      <c r="V251" s="69">
        <f t="shared" si="80"/>
        <v>0</v>
      </c>
      <c r="W251" s="69">
        <f t="shared" si="80"/>
        <v>0</v>
      </c>
      <c r="X251" s="69">
        <f t="shared" si="80"/>
        <v>0</v>
      </c>
      <c r="Y251" s="69">
        <f t="shared" si="80"/>
        <v>0</v>
      </c>
      <c r="Z251" s="69">
        <f t="shared" si="80"/>
        <v>0</v>
      </c>
      <c r="AA251" s="69">
        <f t="shared" si="80"/>
        <v>0</v>
      </c>
      <c r="AB251" s="69">
        <f t="shared" si="78"/>
        <v>0</v>
      </c>
      <c r="AC251" s="69">
        <f t="shared" si="78"/>
        <v>0</v>
      </c>
      <c r="AD251" s="69">
        <f t="shared" si="78"/>
        <v>0</v>
      </c>
      <c r="AE251" s="69">
        <f t="shared" si="78"/>
        <v>0</v>
      </c>
      <c r="AF251" s="69">
        <f t="shared" si="78"/>
        <v>0</v>
      </c>
      <c r="AG251" s="69">
        <f t="shared" si="78"/>
        <v>0</v>
      </c>
      <c r="AH251" s="69">
        <f t="shared" si="78"/>
        <v>0</v>
      </c>
      <c r="AI251" s="69">
        <f t="shared" si="78"/>
        <v>0</v>
      </c>
      <c r="AJ251" s="69">
        <f t="shared" si="78"/>
        <v>0</v>
      </c>
      <c r="AK251" s="69">
        <f t="shared" si="78"/>
        <v>0</v>
      </c>
      <c r="AL251" s="69">
        <f t="shared" si="78"/>
        <v>0</v>
      </c>
      <c r="AM251" s="69">
        <f t="shared" si="78"/>
        <v>0</v>
      </c>
      <c r="AN251" s="69">
        <f t="shared" si="78"/>
        <v>0</v>
      </c>
      <c r="AO251" s="70">
        <f t="shared" si="78"/>
        <v>0</v>
      </c>
    </row>
    <row r="252" spans="2:41" outlineLevel="1">
      <c r="B252" s="33" t="s">
        <v>232</v>
      </c>
      <c r="C252" s="34" t="s">
        <v>233</v>
      </c>
      <c r="D252" s="35" t="s">
        <v>23</v>
      </c>
      <c r="E252" s="36">
        <v>125.85</v>
      </c>
      <c r="F252" s="36">
        <v>126</v>
      </c>
      <c r="G252" s="37" t="s">
        <v>41</v>
      </c>
      <c r="H252" s="40">
        <f t="shared" si="79"/>
        <v>0.15000000000000568</v>
      </c>
      <c r="I252" s="55">
        <f t="shared" ref="I252" si="81">J252/H252</f>
        <v>27611.038095463286</v>
      </c>
      <c r="J252" s="78">
        <v>4141.6557143196496</v>
      </c>
      <c r="K252" s="39">
        <v>4</v>
      </c>
      <c r="L252" s="69">
        <f t="shared" si="80"/>
        <v>0</v>
      </c>
      <c r="M252" s="69">
        <f t="shared" si="80"/>
        <v>0</v>
      </c>
      <c r="N252" s="69">
        <f t="shared" si="80"/>
        <v>0</v>
      </c>
      <c r="O252" s="69">
        <f t="shared" si="80"/>
        <v>4141.6557143196496</v>
      </c>
      <c r="P252" s="69">
        <f t="shared" si="80"/>
        <v>0</v>
      </c>
      <c r="Q252" s="69">
        <f t="shared" si="80"/>
        <v>0</v>
      </c>
      <c r="R252" s="69">
        <f t="shared" si="80"/>
        <v>0</v>
      </c>
      <c r="S252" s="69">
        <f t="shared" si="80"/>
        <v>0</v>
      </c>
      <c r="T252" s="69">
        <f t="shared" si="80"/>
        <v>0</v>
      </c>
      <c r="U252" s="69">
        <f t="shared" si="80"/>
        <v>0</v>
      </c>
      <c r="V252" s="69">
        <f t="shared" si="80"/>
        <v>0</v>
      </c>
      <c r="W252" s="69">
        <f t="shared" si="80"/>
        <v>0</v>
      </c>
      <c r="X252" s="69">
        <f t="shared" si="80"/>
        <v>0</v>
      </c>
      <c r="Y252" s="69">
        <f t="shared" si="80"/>
        <v>0</v>
      </c>
      <c r="Z252" s="69">
        <f t="shared" si="80"/>
        <v>0</v>
      </c>
      <c r="AA252" s="69">
        <f t="shared" si="80"/>
        <v>0</v>
      </c>
      <c r="AB252" s="69">
        <f t="shared" si="78"/>
        <v>0</v>
      </c>
      <c r="AC252" s="69">
        <f t="shared" si="78"/>
        <v>0</v>
      </c>
      <c r="AD252" s="69">
        <f t="shared" si="78"/>
        <v>0</v>
      </c>
      <c r="AE252" s="69">
        <f t="shared" si="78"/>
        <v>0</v>
      </c>
      <c r="AF252" s="69">
        <f t="shared" si="78"/>
        <v>0</v>
      </c>
      <c r="AG252" s="69">
        <f t="shared" si="78"/>
        <v>0</v>
      </c>
      <c r="AH252" s="69">
        <f t="shared" si="78"/>
        <v>0</v>
      </c>
      <c r="AI252" s="69">
        <f t="shared" si="78"/>
        <v>0</v>
      </c>
      <c r="AJ252" s="69">
        <f t="shared" si="78"/>
        <v>0</v>
      </c>
      <c r="AK252" s="69">
        <f t="shared" si="78"/>
        <v>0</v>
      </c>
      <c r="AL252" s="69">
        <f t="shared" si="78"/>
        <v>0</v>
      </c>
      <c r="AM252" s="69">
        <f t="shared" si="78"/>
        <v>0</v>
      </c>
      <c r="AN252" s="69">
        <f t="shared" si="78"/>
        <v>0</v>
      </c>
      <c r="AO252" s="70">
        <f t="shared" si="78"/>
        <v>0</v>
      </c>
    </row>
    <row r="253" spans="2:41" outlineLevel="1">
      <c r="B253" s="33" t="s">
        <v>234</v>
      </c>
      <c r="C253" s="34" t="s">
        <v>235</v>
      </c>
      <c r="D253" s="35" t="s">
        <v>23</v>
      </c>
      <c r="E253" s="36">
        <v>126.66</v>
      </c>
      <c r="F253" s="36">
        <v>126.76300000000001</v>
      </c>
      <c r="G253" s="37" t="s">
        <v>41</v>
      </c>
      <c r="H253" s="40">
        <f t="shared" si="79"/>
        <v>0.10300000000000864</v>
      </c>
      <c r="I253" s="55">
        <f t="shared" ref="I253" si="82">J253/H253</f>
        <v>40210.249653585459</v>
      </c>
      <c r="J253" s="78">
        <v>4141.6557143196496</v>
      </c>
      <c r="K253" s="39">
        <v>4</v>
      </c>
      <c r="L253" s="69">
        <f t="shared" si="80"/>
        <v>0</v>
      </c>
      <c r="M253" s="69">
        <f t="shared" si="80"/>
        <v>0</v>
      </c>
      <c r="N253" s="69">
        <f t="shared" si="80"/>
        <v>0</v>
      </c>
      <c r="O253" s="69">
        <f t="shared" si="80"/>
        <v>4141.6557143196496</v>
      </c>
      <c r="P253" s="69">
        <f t="shared" si="80"/>
        <v>0</v>
      </c>
      <c r="Q253" s="69">
        <f t="shared" si="80"/>
        <v>0</v>
      </c>
      <c r="R253" s="69">
        <f t="shared" si="80"/>
        <v>0</v>
      </c>
      <c r="S253" s="69">
        <f t="shared" si="80"/>
        <v>0</v>
      </c>
      <c r="T253" s="69">
        <f t="shared" si="80"/>
        <v>0</v>
      </c>
      <c r="U253" s="69">
        <f t="shared" si="80"/>
        <v>0</v>
      </c>
      <c r="V253" s="69">
        <f t="shared" si="80"/>
        <v>0</v>
      </c>
      <c r="W253" s="69">
        <f t="shared" si="80"/>
        <v>0</v>
      </c>
      <c r="X253" s="69">
        <f t="shared" si="80"/>
        <v>0</v>
      </c>
      <c r="Y253" s="69">
        <f t="shared" si="80"/>
        <v>0</v>
      </c>
      <c r="Z253" s="69">
        <f t="shared" si="80"/>
        <v>0</v>
      </c>
      <c r="AA253" s="69">
        <f t="shared" si="80"/>
        <v>0</v>
      </c>
      <c r="AB253" s="69">
        <f t="shared" si="78"/>
        <v>0</v>
      </c>
      <c r="AC253" s="69">
        <f t="shared" si="78"/>
        <v>0</v>
      </c>
      <c r="AD253" s="69">
        <f t="shared" si="78"/>
        <v>0</v>
      </c>
      <c r="AE253" s="69">
        <f t="shared" si="78"/>
        <v>0</v>
      </c>
      <c r="AF253" s="69">
        <f t="shared" si="78"/>
        <v>0</v>
      </c>
      <c r="AG253" s="69">
        <f t="shared" si="78"/>
        <v>0</v>
      </c>
      <c r="AH253" s="69">
        <f t="shared" si="78"/>
        <v>0</v>
      </c>
      <c r="AI253" s="69">
        <f t="shared" si="78"/>
        <v>0</v>
      </c>
      <c r="AJ253" s="69">
        <f t="shared" si="78"/>
        <v>0</v>
      </c>
      <c r="AK253" s="69">
        <f t="shared" si="78"/>
        <v>0</v>
      </c>
      <c r="AL253" s="69">
        <f t="shared" si="78"/>
        <v>0</v>
      </c>
      <c r="AM253" s="69">
        <f t="shared" si="78"/>
        <v>0</v>
      </c>
      <c r="AN253" s="69">
        <f t="shared" si="78"/>
        <v>0</v>
      </c>
      <c r="AO253" s="70">
        <f t="shared" si="78"/>
        <v>0</v>
      </c>
    </row>
    <row r="254" spans="2:41" outlineLevel="1">
      <c r="B254" s="33" t="s">
        <v>236</v>
      </c>
      <c r="C254" s="34" t="s">
        <v>237</v>
      </c>
      <c r="D254" s="35" t="s">
        <v>23</v>
      </c>
      <c r="E254" s="36">
        <v>127.37</v>
      </c>
      <c r="F254" s="36">
        <v>127.5</v>
      </c>
      <c r="G254" s="37" t="s">
        <v>41</v>
      </c>
      <c r="H254" s="40">
        <f t="shared" si="79"/>
        <v>0.12999999999999545</v>
      </c>
      <c r="I254" s="55">
        <f t="shared" ref="I254" si="83">J254/H254</f>
        <v>31858.890110152264</v>
      </c>
      <c r="J254" s="78">
        <v>4141.6557143196496</v>
      </c>
      <c r="K254" s="39">
        <v>4</v>
      </c>
      <c r="L254" s="69">
        <f t="shared" si="80"/>
        <v>0</v>
      </c>
      <c r="M254" s="69">
        <f t="shared" si="80"/>
        <v>0</v>
      </c>
      <c r="N254" s="69">
        <f t="shared" si="80"/>
        <v>0</v>
      </c>
      <c r="O254" s="69">
        <f t="shared" si="80"/>
        <v>4141.6557143196496</v>
      </c>
      <c r="P254" s="69">
        <f t="shared" si="80"/>
        <v>0</v>
      </c>
      <c r="Q254" s="69">
        <f t="shared" si="80"/>
        <v>0</v>
      </c>
      <c r="R254" s="69">
        <f t="shared" si="80"/>
        <v>0</v>
      </c>
      <c r="S254" s="69">
        <f t="shared" si="80"/>
        <v>0</v>
      </c>
      <c r="T254" s="69">
        <f t="shared" si="80"/>
        <v>0</v>
      </c>
      <c r="U254" s="69">
        <f t="shared" si="80"/>
        <v>0</v>
      </c>
      <c r="V254" s="69">
        <f t="shared" si="80"/>
        <v>0</v>
      </c>
      <c r="W254" s="69">
        <f t="shared" si="80"/>
        <v>0</v>
      </c>
      <c r="X254" s="69">
        <f t="shared" si="80"/>
        <v>0</v>
      </c>
      <c r="Y254" s="69">
        <f t="shared" si="80"/>
        <v>0</v>
      </c>
      <c r="Z254" s="69">
        <f t="shared" si="80"/>
        <v>0</v>
      </c>
      <c r="AA254" s="69">
        <f t="shared" si="80"/>
        <v>0</v>
      </c>
      <c r="AB254" s="69">
        <f t="shared" si="78"/>
        <v>0</v>
      </c>
      <c r="AC254" s="69">
        <f t="shared" si="78"/>
        <v>0</v>
      </c>
      <c r="AD254" s="69">
        <f t="shared" si="78"/>
        <v>0</v>
      </c>
      <c r="AE254" s="69">
        <f t="shared" si="78"/>
        <v>0</v>
      </c>
      <c r="AF254" s="69">
        <f t="shared" si="78"/>
        <v>0</v>
      </c>
      <c r="AG254" s="69">
        <f t="shared" si="78"/>
        <v>0</v>
      </c>
      <c r="AH254" s="69">
        <f t="shared" si="78"/>
        <v>0</v>
      </c>
      <c r="AI254" s="69">
        <f t="shared" si="78"/>
        <v>0</v>
      </c>
      <c r="AJ254" s="69">
        <f t="shared" si="78"/>
        <v>0</v>
      </c>
      <c r="AK254" s="69">
        <f t="shared" si="78"/>
        <v>0</v>
      </c>
      <c r="AL254" s="69">
        <f t="shared" si="78"/>
        <v>0</v>
      </c>
      <c r="AM254" s="69">
        <f t="shared" si="78"/>
        <v>0</v>
      </c>
      <c r="AN254" s="69">
        <f t="shared" si="78"/>
        <v>0</v>
      </c>
      <c r="AO254" s="70">
        <f t="shared" si="78"/>
        <v>0</v>
      </c>
    </row>
    <row r="255" spans="2:41" outlineLevel="1">
      <c r="B255" s="33" t="s">
        <v>238</v>
      </c>
      <c r="C255" s="34" t="s">
        <v>239</v>
      </c>
      <c r="D255" s="35" t="s">
        <v>23</v>
      </c>
      <c r="E255" s="36">
        <v>128.01499999999999</v>
      </c>
      <c r="F255" s="36">
        <v>128.15199999999999</v>
      </c>
      <c r="G255" s="37" t="s">
        <v>41</v>
      </c>
      <c r="H255" s="40">
        <f t="shared" si="79"/>
        <v>0.13700000000000045</v>
      </c>
      <c r="I255" s="55">
        <f t="shared" ref="I255:I256" si="84">J255/H255</f>
        <v>30231.063608172524</v>
      </c>
      <c r="J255" s="78">
        <v>4141.6557143196496</v>
      </c>
      <c r="K255" s="39">
        <v>4</v>
      </c>
      <c r="L255" s="69">
        <f t="shared" si="80"/>
        <v>0</v>
      </c>
      <c r="M255" s="69">
        <f t="shared" si="80"/>
        <v>0</v>
      </c>
      <c r="N255" s="69">
        <f t="shared" si="80"/>
        <v>0</v>
      </c>
      <c r="O255" s="69">
        <f t="shared" si="80"/>
        <v>4141.6557143196496</v>
      </c>
      <c r="P255" s="69">
        <f t="shared" si="80"/>
        <v>0</v>
      </c>
      <c r="Q255" s="69">
        <f t="shared" si="80"/>
        <v>0</v>
      </c>
      <c r="R255" s="69">
        <f t="shared" si="80"/>
        <v>0</v>
      </c>
      <c r="S255" s="69">
        <f t="shared" si="80"/>
        <v>0</v>
      </c>
      <c r="T255" s="69">
        <f t="shared" si="80"/>
        <v>0</v>
      </c>
      <c r="U255" s="69">
        <f t="shared" si="80"/>
        <v>0</v>
      </c>
      <c r="V255" s="69">
        <f t="shared" si="80"/>
        <v>0</v>
      </c>
      <c r="W255" s="69">
        <f t="shared" si="80"/>
        <v>0</v>
      </c>
      <c r="X255" s="69">
        <f t="shared" si="80"/>
        <v>0</v>
      </c>
      <c r="Y255" s="69">
        <f t="shared" si="80"/>
        <v>0</v>
      </c>
      <c r="Z255" s="69">
        <f t="shared" si="80"/>
        <v>0</v>
      </c>
      <c r="AA255" s="69">
        <f t="shared" si="80"/>
        <v>0</v>
      </c>
      <c r="AB255" s="69">
        <f t="shared" si="78"/>
        <v>0</v>
      </c>
      <c r="AC255" s="69">
        <f t="shared" si="78"/>
        <v>0</v>
      </c>
      <c r="AD255" s="69">
        <f t="shared" si="78"/>
        <v>0</v>
      </c>
      <c r="AE255" s="69">
        <f t="shared" si="78"/>
        <v>0</v>
      </c>
      <c r="AF255" s="69">
        <f t="shared" si="78"/>
        <v>0</v>
      </c>
      <c r="AG255" s="69">
        <f t="shared" si="78"/>
        <v>0</v>
      </c>
      <c r="AH255" s="69">
        <f t="shared" si="78"/>
        <v>0</v>
      </c>
      <c r="AI255" s="69">
        <f t="shared" si="78"/>
        <v>0</v>
      </c>
      <c r="AJ255" s="69">
        <f t="shared" si="78"/>
        <v>0</v>
      </c>
      <c r="AK255" s="69">
        <f t="shared" si="78"/>
        <v>0</v>
      </c>
      <c r="AL255" s="69">
        <f t="shared" si="78"/>
        <v>0</v>
      </c>
      <c r="AM255" s="69">
        <f t="shared" si="78"/>
        <v>0</v>
      </c>
      <c r="AN255" s="69">
        <f t="shared" si="78"/>
        <v>0</v>
      </c>
      <c r="AO255" s="70">
        <f t="shared" si="78"/>
        <v>0</v>
      </c>
    </row>
    <row r="256" spans="2:41" outlineLevel="1">
      <c r="B256" s="33" t="s">
        <v>240</v>
      </c>
      <c r="C256" s="34" t="s">
        <v>241</v>
      </c>
      <c r="D256" s="35" t="s">
        <v>23</v>
      </c>
      <c r="E256" s="36">
        <v>132.63999999999999</v>
      </c>
      <c r="F256" s="36">
        <v>134.06</v>
      </c>
      <c r="G256" s="37" t="s">
        <v>41</v>
      </c>
      <c r="H256" s="40">
        <f t="shared" si="79"/>
        <v>1.4200000000000159</v>
      </c>
      <c r="I256" s="55">
        <f t="shared" si="84"/>
        <v>2916.6589537461996</v>
      </c>
      <c r="J256" s="78">
        <v>4141.6557143196496</v>
      </c>
      <c r="K256" s="39">
        <v>4</v>
      </c>
      <c r="L256" s="69">
        <f t="shared" si="80"/>
        <v>0</v>
      </c>
      <c r="M256" s="69">
        <f t="shared" si="80"/>
        <v>0</v>
      </c>
      <c r="N256" s="69">
        <f t="shared" si="80"/>
        <v>0</v>
      </c>
      <c r="O256" s="69">
        <f t="shared" si="80"/>
        <v>4141.6557143196496</v>
      </c>
      <c r="P256" s="69">
        <f t="shared" si="80"/>
        <v>0</v>
      </c>
      <c r="Q256" s="69">
        <f t="shared" si="80"/>
        <v>0</v>
      </c>
      <c r="R256" s="69">
        <f t="shared" si="80"/>
        <v>0</v>
      </c>
      <c r="S256" s="69">
        <f t="shared" si="80"/>
        <v>0</v>
      </c>
      <c r="T256" s="69">
        <f t="shared" si="80"/>
        <v>0</v>
      </c>
      <c r="U256" s="69">
        <f t="shared" si="80"/>
        <v>0</v>
      </c>
      <c r="V256" s="69">
        <f t="shared" si="80"/>
        <v>0</v>
      </c>
      <c r="W256" s="69">
        <f t="shared" si="80"/>
        <v>0</v>
      </c>
      <c r="X256" s="69">
        <f t="shared" si="80"/>
        <v>0</v>
      </c>
      <c r="Y256" s="69">
        <f t="shared" si="80"/>
        <v>0</v>
      </c>
      <c r="Z256" s="69">
        <f t="shared" si="80"/>
        <v>0</v>
      </c>
      <c r="AA256" s="69">
        <f t="shared" si="80"/>
        <v>0</v>
      </c>
      <c r="AB256" s="69">
        <f t="shared" ref="AB256:AO256" si="85">IF($K256=AB$4,$J256,0)</f>
        <v>0</v>
      </c>
      <c r="AC256" s="69">
        <f t="shared" si="85"/>
        <v>0</v>
      </c>
      <c r="AD256" s="69">
        <f t="shared" si="85"/>
        <v>0</v>
      </c>
      <c r="AE256" s="69">
        <f t="shared" si="85"/>
        <v>0</v>
      </c>
      <c r="AF256" s="69">
        <f t="shared" si="85"/>
        <v>0</v>
      </c>
      <c r="AG256" s="69">
        <f t="shared" si="85"/>
        <v>0</v>
      </c>
      <c r="AH256" s="69">
        <f t="shared" si="85"/>
        <v>0</v>
      </c>
      <c r="AI256" s="69">
        <f t="shared" si="85"/>
        <v>0</v>
      </c>
      <c r="AJ256" s="69">
        <f t="shared" si="85"/>
        <v>0</v>
      </c>
      <c r="AK256" s="69">
        <f t="shared" si="85"/>
        <v>0</v>
      </c>
      <c r="AL256" s="69">
        <f t="shared" si="85"/>
        <v>0</v>
      </c>
      <c r="AM256" s="69">
        <f t="shared" si="85"/>
        <v>0</v>
      </c>
      <c r="AN256" s="69">
        <f t="shared" si="85"/>
        <v>0</v>
      </c>
      <c r="AO256" s="70">
        <f t="shared" si="85"/>
        <v>0</v>
      </c>
    </row>
    <row r="257" spans="2:41">
      <c r="B257" s="27" t="s">
        <v>242</v>
      </c>
      <c r="C257" s="28" t="s">
        <v>243</v>
      </c>
      <c r="D257" s="29"/>
      <c r="E257" s="30"/>
      <c r="F257" s="30"/>
      <c r="G257" s="31"/>
      <c r="H257" s="31"/>
      <c r="I257" s="54"/>
      <c r="J257" s="32"/>
      <c r="K257" s="19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  <c r="AB257" s="67"/>
      <c r="AC257" s="67"/>
      <c r="AD257" s="67"/>
      <c r="AE257" s="67"/>
      <c r="AF257" s="67"/>
      <c r="AG257" s="67"/>
      <c r="AH257" s="67"/>
      <c r="AI257" s="67"/>
      <c r="AJ257" s="67"/>
      <c r="AK257" s="67"/>
      <c r="AL257" s="67"/>
      <c r="AM257" s="67"/>
      <c r="AN257" s="67"/>
      <c r="AO257" s="68"/>
    </row>
    <row r="258" spans="2:41" outlineLevel="1">
      <c r="B258" s="33" t="str">
        <f>B257&amp;"."&amp;1</f>
        <v>2.10.1</v>
      </c>
      <c r="C258" s="34" t="s">
        <v>244</v>
      </c>
      <c r="D258" s="35" t="s" cm="1">
        <v>18</v>
      </c>
      <c r="E258" s="36">
        <v>29.45</v>
      </c>
      <c r="F258" s="36">
        <v>0</v>
      </c>
      <c r="G258" s="37" t="s">
        <v>9</v>
      </c>
      <c r="H258" s="37">
        <v>1</v>
      </c>
      <c r="I258" s="55">
        <f>J258/H258</f>
        <v>2190923.1700000004</v>
      </c>
      <c r="J258" s="78">
        <v>2190923.1700000004</v>
      </c>
      <c r="K258" s="39">
        <f>[11]MC_PASSARELA!$F$43</f>
        <v>3</v>
      </c>
      <c r="L258" s="69">
        <f t="shared" si="69"/>
        <v>0</v>
      </c>
      <c r="M258" s="69">
        <f t="shared" si="69"/>
        <v>0</v>
      </c>
      <c r="N258" s="69">
        <f t="shared" si="69"/>
        <v>2190923.1700000004</v>
      </c>
      <c r="O258" s="69">
        <f t="shared" si="69"/>
        <v>0</v>
      </c>
      <c r="P258" s="69">
        <f t="shared" si="69"/>
        <v>0</v>
      </c>
      <c r="Q258" s="69">
        <f t="shared" si="69"/>
        <v>0</v>
      </c>
      <c r="R258" s="69">
        <f t="shared" si="69"/>
        <v>0</v>
      </c>
      <c r="S258" s="69">
        <f t="shared" si="69"/>
        <v>0</v>
      </c>
      <c r="T258" s="69">
        <f t="shared" si="69"/>
        <v>0</v>
      </c>
      <c r="U258" s="69">
        <f t="shared" si="69"/>
        <v>0</v>
      </c>
      <c r="V258" s="69">
        <f t="shared" si="69"/>
        <v>0</v>
      </c>
      <c r="W258" s="69">
        <f t="shared" si="69"/>
        <v>0</v>
      </c>
      <c r="X258" s="69">
        <f t="shared" si="69"/>
        <v>0</v>
      </c>
      <c r="Y258" s="69">
        <f t="shared" si="69"/>
        <v>0</v>
      </c>
      <c r="Z258" s="69">
        <f t="shared" si="69"/>
        <v>0</v>
      </c>
      <c r="AA258" s="69">
        <f t="shared" si="69"/>
        <v>0</v>
      </c>
      <c r="AB258" s="69">
        <f t="shared" si="70"/>
        <v>0</v>
      </c>
      <c r="AC258" s="69">
        <f t="shared" si="70"/>
        <v>0</v>
      </c>
      <c r="AD258" s="69">
        <f t="shared" si="70"/>
        <v>0</v>
      </c>
      <c r="AE258" s="69">
        <f t="shared" si="70"/>
        <v>0</v>
      </c>
      <c r="AF258" s="69">
        <f t="shared" si="70"/>
        <v>0</v>
      </c>
      <c r="AG258" s="69">
        <f t="shared" si="70"/>
        <v>0</v>
      </c>
      <c r="AH258" s="69">
        <f t="shared" si="70"/>
        <v>0</v>
      </c>
      <c r="AI258" s="69">
        <f t="shared" si="70"/>
        <v>0</v>
      </c>
      <c r="AJ258" s="69">
        <f t="shared" si="70"/>
        <v>0</v>
      </c>
      <c r="AK258" s="69">
        <f t="shared" si="70"/>
        <v>0</v>
      </c>
      <c r="AL258" s="69">
        <f t="shared" si="70"/>
        <v>0</v>
      </c>
      <c r="AM258" s="69">
        <f t="shared" si="70"/>
        <v>0</v>
      </c>
      <c r="AN258" s="69">
        <f t="shared" si="70"/>
        <v>0</v>
      </c>
      <c r="AO258" s="70">
        <f t="shared" si="70"/>
        <v>0</v>
      </c>
    </row>
    <row r="259" spans="2:41" outlineLevel="1">
      <c r="B259" s="33" t="str">
        <f>B257&amp;"."&amp;2</f>
        <v>2.10.2</v>
      </c>
      <c r="C259" s="34" t="s">
        <v>245</v>
      </c>
      <c r="D259" s="35" t="s">
        <v>18</v>
      </c>
      <c r="E259" s="36">
        <v>52.3</v>
      </c>
      <c r="F259" s="36">
        <v>0</v>
      </c>
      <c r="G259" s="37" t="s">
        <v>9</v>
      </c>
      <c r="H259" s="37">
        <v>1</v>
      </c>
      <c r="I259" s="55">
        <f t="shared" ref="I259:I307" si="86">J259/H259</f>
        <v>2190923.1700000004</v>
      </c>
      <c r="J259" s="78">
        <v>2190923.1700000004</v>
      </c>
      <c r="K259" s="39">
        <f>[11]MC_PASSARELA!$G$43</f>
        <v>4</v>
      </c>
      <c r="L259" s="69">
        <f t="shared" si="69"/>
        <v>0</v>
      </c>
      <c r="M259" s="69">
        <f t="shared" si="69"/>
        <v>0</v>
      </c>
      <c r="N259" s="69">
        <f t="shared" si="69"/>
        <v>0</v>
      </c>
      <c r="O259" s="69">
        <f t="shared" si="69"/>
        <v>2190923.1700000004</v>
      </c>
      <c r="P259" s="69">
        <f t="shared" si="69"/>
        <v>0</v>
      </c>
      <c r="Q259" s="69">
        <f t="shared" si="69"/>
        <v>0</v>
      </c>
      <c r="R259" s="69">
        <f t="shared" si="69"/>
        <v>0</v>
      </c>
      <c r="S259" s="69">
        <f t="shared" si="69"/>
        <v>0</v>
      </c>
      <c r="T259" s="69">
        <f t="shared" si="69"/>
        <v>0</v>
      </c>
      <c r="U259" s="69">
        <f t="shared" si="69"/>
        <v>0</v>
      </c>
      <c r="V259" s="69">
        <f t="shared" si="69"/>
        <v>0</v>
      </c>
      <c r="W259" s="69">
        <f t="shared" si="69"/>
        <v>0</v>
      </c>
      <c r="X259" s="69">
        <f t="shared" si="69"/>
        <v>0</v>
      </c>
      <c r="Y259" s="69">
        <f t="shared" si="69"/>
        <v>0</v>
      </c>
      <c r="Z259" s="69">
        <f t="shared" si="69"/>
        <v>0</v>
      </c>
      <c r="AA259" s="69">
        <f t="shared" si="69"/>
        <v>0</v>
      </c>
      <c r="AB259" s="69">
        <f t="shared" si="70"/>
        <v>0</v>
      </c>
      <c r="AC259" s="69">
        <f t="shared" si="70"/>
        <v>0</v>
      </c>
      <c r="AD259" s="69">
        <f t="shared" si="70"/>
        <v>0</v>
      </c>
      <c r="AE259" s="69">
        <f t="shared" si="70"/>
        <v>0</v>
      </c>
      <c r="AF259" s="69">
        <f t="shared" si="70"/>
        <v>0</v>
      </c>
      <c r="AG259" s="69">
        <f t="shared" si="70"/>
        <v>0</v>
      </c>
      <c r="AH259" s="69">
        <f t="shared" si="70"/>
        <v>0</v>
      </c>
      <c r="AI259" s="69">
        <f t="shared" si="70"/>
        <v>0</v>
      </c>
      <c r="AJ259" s="69">
        <f t="shared" si="70"/>
        <v>0</v>
      </c>
      <c r="AK259" s="69">
        <f t="shared" si="70"/>
        <v>0</v>
      </c>
      <c r="AL259" s="69">
        <f t="shared" si="70"/>
        <v>0</v>
      </c>
      <c r="AM259" s="69">
        <f t="shared" si="70"/>
        <v>0</v>
      </c>
      <c r="AN259" s="69">
        <f t="shared" si="70"/>
        <v>0</v>
      </c>
      <c r="AO259" s="70">
        <f t="shared" si="70"/>
        <v>0</v>
      </c>
    </row>
    <row r="260" spans="2:41" outlineLevel="1">
      <c r="B260" s="33" t="str">
        <f>B257&amp;"."&amp;3</f>
        <v>2.10.3</v>
      </c>
      <c r="C260" s="34" t="s">
        <v>246</v>
      </c>
      <c r="D260" s="35" t="s">
        <v>18</v>
      </c>
      <c r="E260" s="36">
        <v>55.65</v>
      </c>
      <c r="F260" s="36">
        <v>0</v>
      </c>
      <c r="G260" s="37" t="s">
        <v>9</v>
      </c>
      <c r="H260" s="37">
        <v>1</v>
      </c>
      <c r="I260" s="55">
        <f t="shared" si="86"/>
        <v>2190923.1700000004</v>
      </c>
      <c r="J260" s="78">
        <v>2190923.1700000004</v>
      </c>
      <c r="K260" s="39">
        <f>[11]MC_PASSARELA!$H$43</f>
        <v>4</v>
      </c>
      <c r="L260" s="69">
        <f t="shared" si="69"/>
        <v>0</v>
      </c>
      <c r="M260" s="69">
        <f t="shared" si="69"/>
        <v>0</v>
      </c>
      <c r="N260" s="69">
        <f t="shared" si="69"/>
        <v>0</v>
      </c>
      <c r="O260" s="69">
        <f t="shared" si="69"/>
        <v>2190923.1700000004</v>
      </c>
      <c r="P260" s="69">
        <f t="shared" si="69"/>
        <v>0</v>
      </c>
      <c r="Q260" s="69">
        <f t="shared" si="69"/>
        <v>0</v>
      </c>
      <c r="R260" s="69">
        <f t="shared" si="69"/>
        <v>0</v>
      </c>
      <c r="S260" s="69">
        <f t="shared" si="69"/>
        <v>0</v>
      </c>
      <c r="T260" s="69">
        <f t="shared" si="69"/>
        <v>0</v>
      </c>
      <c r="U260" s="69">
        <f t="shared" si="69"/>
        <v>0</v>
      </c>
      <c r="V260" s="69">
        <f t="shared" si="69"/>
        <v>0</v>
      </c>
      <c r="W260" s="69">
        <f t="shared" si="69"/>
        <v>0</v>
      </c>
      <c r="X260" s="69">
        <f t="shared" si="69"/>
        <v>0</v>
      </c>
      <c r="Y260" s="69">
        <f t="shared" si="69"/>
        <v>0</v>
      </c>
      <c r="Z260" s="69">
        <f t="shared" si="69"/>
        <v>0</v>
      </c>
      <c r="AA260" s="69">
        <f t="shared" si="69"/>
        <v>0</v>
      </c>
      <c r="AB260" s="69">
        <f t="shared" si="70"/>
        <v>0</v>
      </c>
      <c r="AC260" s="69">
        <f t="shared" si="70"/>
        <v>0</v>
      </c>
      <c r="AD260" s="69">
        <f t="shared" si="70"/>
        <v>0</v>
      </c>
      <c r="AE260" s="69">
        <f t="shared" si="70"/>
        <v>0</v>
      </c>
      <c r="AF260" s="69">
        <f t="shared" si="70"/>
        <v>0</v>
      </c>
      <c r="AG260" s="69">
        <f t="shared" si="70"/>
        <v>0</v>
      </c>
      <c r="AH260" s="69">
        <f t="shared" si="70"/>
        <v>0</v>
      </c>
      <c r="AI260" s="69">
        <f t="shared" si="70"/>
        <v>0</v>
      </c>
      <c r="AJ260" s="69">
        <f t="shared" si="70"/>
        <v>0</v>
      </c>
      <c r="AK260" s="69">
        <f t="shared" si="70"/>
        <v>0</v>
      </c>
      <c r="AL260" s="69">
        <f t="shared" si="70"/>
        <v>0</v>
      </c>
      <c r="AM260" s="69">
        <f t="shared" si="70"/>
        <v>0</v>
      </c>
      <c r="AN260" s="69">
        <f t="shared" si="70"/>
        <v>0</v>
      </c>
      <c r="AO260" s="70">
        <f t="shared" si="70"/>
        <v>0</v>
      </c>
    </row>
    <row r="261" spans="2:41" outlineLevel="1">
      <c r="B261" s="33" t="str">
        <f>B257&amp;"."&amp;4</f>
        <v>2.10.4</v>
      </c>
      <c r="C261" s="34" t="s">
        <v>247</v>
      </c>
      <c r="D261" s="35" t="s">
        <v>18</v>
      </c>
      <c r="E261" s="36">
        <v>64.45</v>
      </c>
      <c r="F261" s="36">
        <v>0</v>
      </c>
      <c r="G261" s="37" t="s">
        <v>9</v>
      </c>
      <c r="H261" s="37">
        <v>1</v>
      </c>
      <c r="I261" s="55">
        <f t="shared" si="86"/>
        <v>2190923.1700000004</v>
      </c>
      <c r="J261" s="78">
        <v>2190923.1700000004</v>
      </c>
      <c r="K261" s="39">
        <f>[11]MC_PASSARELA!$I$43</f>
        <v>4</v>
      </c>
      <c r="L261" s="69">
        <f t="shared" si="69"/>
        <v>0</v>
      </c>
      <c r="M261" s="69">
        <f t="shared" si="69"/>
        <v>0</v>
      </c>
      <c r="N261" s="69">
        <f t="shared" si="69"/>
        <v>0</v>
      </c>
      <c r="O261" s="69">
        <f t="shared" si="69"/>
        <v>2190923.1700000004</v>
      </c>
      <c r="P261" s="69">
        <f t="shared" si="69"/>
        <v>0</v>
      </c>
      <c r="Q261" s="69">
        <f t="shared" si="69"/>
        <v>0</v>
      </c>
      <c r="R261" s="69">
        <f t="shared" si="69"/>
        <v>0</v>
      </c>
      <c r="S261" s="69">
        <f t="shared" si="69"/>
        <v>0</v>
      </c>
      <c r="T261" s="69">
        <f t="shared" si="69"/>
        <v>0</v>
      </c>
      <c r="U261" s="69">
        <f t="shared" si="69"/>
        <v>0</v>
      </c>
      <c r="V261" s="69">
        <f t="shared" si="69"/>
        <v>0</v>
      </c>
      <c r="W261" s="69">
        <f t="shared" si="69"/>
        <v>0</v>
      </c>
      <c r="X261" s="69">
        <f t="shared" si="69"/>
        <v>0</v>
      </c>
      <c r="Y261" s="69">
        <f t="shared" si="69"/>
        <v>0</v>
      </c>
      <c r="Z261" s="69">
        <f t="shared" si="69"/>
        <v>0</v>
      </c>
      <c r="AA261" s="69">
        <f t="shared" si="69"/>
        <v>0</v>
      </c>
      <c r="AB261" s="69">
        <f t="shared" si="70"/>
        <v>0</v>
      </c>
      <c r="AC261" s="69">
        <f t="shared" si="70"/>
        <v>0</v>
      </c>
      <c r="AD261" s="69">
        <f t="shared" si="70"/>
        <v>0</v>
      </c>
      <c r="AE261" s="69">
        <f t="shared" si="70"/>
        <v>0</v>
      </c>
      <c r="AF261" s="69">
        <f t="shared" si="70"/>
        <v>0</v>
      </c>
      <c r="AG261" s="69">
        <f t="shared" si="70"/>
        <v>0</v>
      </c>
      <c r="AH261" s="69">
        <f t="shared" si="70"/>
        <v>0</v>
      </c>
      <c r="AI261" s="69">
        <f t="shared" si="70"/>
        <v>0</v>
      </c>
      <c r="AJ261" s="69">
        <f t="shared" si="70"/>
        <v>0</v>
      </c>
      <c r="AK261" s="69">
        <f t="shared" si="70"/>
        <v>0</v>
      </c>
      <c r="AL261" s="69">
        <f t="shared" si="70"/>
        <v>0</v>
      </c>
      <c r="AM261" s="69">
        <f t="shared" si="70"/>
        <v>0</v>
      </c>
      <c r="AN261" s="69">
        <f t="shared" si="70"/>
        <v>0</v>
      </c>
      <c r="AO261" s="70">
        <f t="shared" si="70"/>
        <v>0</v>
      </c>
    </row>
    <row r="262" spans="2:41" outlineLevel="1">
      <c r="B262" s="33" t="str">
        <f>B257&amp;"."&amp;5</f>
        <v>2.10.5</v>
      </c>
      <c r="C262" s="34" t="s">
        <v>248</v>
      </c>
      <c r="D262" s="35" t="s">
        <v>18</v>
      </c>
      <c r="E262" s="36">
        <v>68.400000000000006</v>
      </c>
      <c r="F262" s="36">
        <v>0</v>
      </c>
      <c r="G262" s="37" t="s">
        <v>9</v>
      </c>
      <c r="H262" s="37">
        <v>1</v>
      </c>
      <c r="I262" s="55">
        <f t="shared" si="86"/>
        <v>2190923.1700000004</v>
      </c>
      <c r="J262" s="78">
        <v>2190923.1700000004</v>
      </c>
      <c r="K262" s="39">
        <f>[11]MC_PASSARELA!$J$43</f>
        <v>5</v>
      </c>
      <c r="L262" s="69">
        <f t="shared" si="69"/>
        <v>0</v>
      </c>
      <c r="M262" s="69">
        <f t="shared" si="69"/>
        <v>0</v>
      </c>
      <c r="N262" s="69">
        <f t="shared" si="69"/>
        <v>0</v>
      </c>
      <c r="O262" s="69">
        <f t="shared" si="69"/>
        <v>0</v>
      </c>
      <c r="P262" s="69">
        <f t="shared" si="69"/>
        <v>2190923.1700000004</v>
      </c>
      <c r="Q262" s="69">
        <f t="shared" si="69"/>
        <v>0</v>
      </c>
      <c r="R262" s="69">
        <f t="shared" si="69"/>
        <v>0</v>
      </c>
      <c r="S262" s="69">
        <f t="shared" si="69"/>
        <v>0</v>
      </c>
      <c r="T262" s="69">
        <f t="shared" si="69"/>
        <v>0</v>
      </c>
      <c r="U262" s="69">
        <f t="shared" si="69"/>
        <v>0</v>
      </c>
      <c r="V262" s="69">
        <f t="shared" si="69"/>
        <v>0</v>
      </c>
      <c r="W262" s="69">
        <f t="shared" si="69"/>
        <v>0</v>
      </c>
      <c r="X262" s="69">
        <f t="shared" si="69"/>
        <v>0</v>
      </c>
      <c r="Y262" s="69">
        <f t="shared" si="69"/>
        <v>0</v>
      </c>
      <c r="Z262" s="69">
        <f t="shared" si="69"/>
        <v>0</v>
      </c>
      <c r="AA262" s="69">
        <f t="shared" si="69"/>
        <v>0</v>
      </c>
      <c r="AB262" s="69">
        <f t="shared" si="70"/>
        <v>0</v>
      </c>
      <c r="AC262" s="69">
        <f t="shared" si="70"/>
        <v>0</v>
      </c>
      <c r="AD262" s="69">
        <f t="shared" si="70"/>
        <v>0</v>
      </c>
      <c r="AE262" s="69">
        <f t="shared" si="70"/>
        <v>0</v>
      </c>
      <c r="AF262" s="69">
        <f t="shared" si="70"/>
        <v>0</v>
      </c>
      <c r="AG262" s="69">
        <f t="shared" si="70"/>
        <v>0</v>
      </c>
      <c r="AH262" s="69">
        <f t="shared" si="70"/>
        <v>0</v>
      </c>
      <c r="AI262" s="69">
        <f t="shared" si="70"/>
        <v>0</v>
      </c>
      <c r="AJ262" s="69">
        <f t="shared" si="70"/>
        <v>0</v>
      </c>
      <c r="AK262" s="69">
        <f t="shared" si="70"/>
        <v>0</v>
      </c>
      <c r="AL262" s="69">
        <f t="shared" si="70"/>
        <v>0</v>
      </c>
      <c r="AM262" s="69">
        <f t="shared" si="70"/>
        <v>0</v>
      </c>
      <c r="AN262" s="69">
        <f t="shared" si="70"/>
        <v>0</v>
      </c>
      <c r="AO262" s="70">
        <f t="shared" si="70"/>
        <v>0</v>
      </c>
    </row>
    <row r="263" spans="2:41" outlineLevel="1">
      <c r="B263" s="33" t="str">
        <f>B257&amp;"."&amp;6</f>
        <v>2.10.6</v>
      </c>
      <c r="C263" s="34" t="s">
        <v>249</v>
      </c>
      <c r="D263" s="35" t="s">
        <v>18</v>
      </c>
      <c r="E263" s="36">
        <v>94.3</v>
      </c>
      <c r="F263" s="36">
        <v>0</v>
      </c>
      <c r="G263" s="37" t="s">
        <v>9</v>
      </c>
      <c r="H263" s="37">
        <v>1</v>
      </c>
      <c r="I263" s="55">
        <f t="shared" si="86"/>
        <v>2190923.1700000004</v>
      </c>
      <c r="J263" s="78">
        <v>2190923.1700000004</v>
      </c>
      <c r="K263" s="39">
        <f>[11]MC_PASSARELA!$L$43</f>
        <v>6</v>
      </c>
      <c r="L263" s="69">
        <f t="shared" ref="L263:AA267" si="87">IF($K263=L$4,$J263,0)</f>
        <v>0</v>
      </c>
      <c r="M263" s="69">
        <f t="shared" si="87"/>
        <v>0</v>
      </c>
      <c r="N263" s="69">
        <f t="shared" si="87"/>
        <v>0</v>
      </c>
      <c r="O263" s="69">
        <f t="shared" si="87"/>
        <v>0</v>
      </c>
      <c r="P263" s="69">
        <f t="shared" si="87"/>
        <v>0</v>
      </c>
      <c r="Q263" s="69">
        <f t="shared" si="87"/>
        <v>2190923.1700000004</v>
      </c>
      <c r="R263" s="69">
        <f t="shared" si="87"/>
        <v>0</v>
      </c>
      <c r="S263" s="69">
        <f t="shared" si="87"/>
        <v>0</v>
      </c>
      <c r="T263" s="69">
        <f t="shared" si="87"/>
        <v>0</v>
      </c>
      <c r="U263" s="69">
        <f t="shared" si="87"/>
        <v>0</v>
      </c>
      <c r="V263" s="69">
        <f t="shared" si="87"/>
        <v>0</v>
      </c>
      <c r="W263" s="69">
        <f t="shared" si="87"/>
        <v>0</v>
      </c>
      <c r="X263" s="69">
        <f t="shared" si="87"/>
        <v>0</v>
      </c>
      <c r="Y263" s="69">
        <f t="shared" si="87"/>
        <v>0</v>
      </c>
      <c r="Z263" s="69">
        <f t="shared" si="87"/>
        <v>0</v>
      </c>
      <c r="AA263" s="69">
        <f t="shared" si="87"/>
        <v>0</v>
      </c>
      <c r="AB263" s="69">
        <f t="shared" ref="AB263:AO267" si="88">IF($K263=AB$4,$J263,0)</f>
        <v>0</v>
      </c>
      <c r="AC263" s="69">
        <f t="shared" si="88"/>
        <v>0</v>
      </c>
      <c r="AD263" s="69">
        <f t="shared" si="88"/>
        <v>0</v>
      </c>
      <c r="AE263" s="69">
        <f t="shared" si="88"/>
        <v>0</v>
      </c>
      <c r="AF263" s="69">
        <f t="shared" si="88"/>
        <v>0</v>
      </c>
      <c r="AG263" s="69">
        <f t="shared" si="88"/>
        <v>0</v>
      </c>
      <c r="AH263" s="69">
        <f t="shared" si="88"/>
        <v>0</v>
      </c>
      <c r="AI263" s="69">
        <f t="shared" si="88"/>
        <v>0</v>
      </c>
      <c r="AJ263" s="69">
        <f t="shared" si="88"/>
        <v>0</v>
      </c>
      <c r="AK263" s="69">
        <f t="shared" si="88"/>
        <v>0</v>
      </c>
      <c r="AL263" s="69">
        <f t="shared" si="88"/>
        <v>0</v>
      </c>
      <c r="AM263" s="69">
        <f t="shared" si="88"/>
        <v>0</v>
      </c>
      <c r="AN263" s="69">
        <f t="shared" si="88"/>
        <v>0</v>
      </c>
      <c r="AO263" s="70">
        <f t="shared" si="88"/>
        <v>0</v>
      </c>
    </row>
    <row r="264" spans="2:41" outlineLevel="1">
      <c r="B264" s="33" t="str">
        <f>B257&amp;"."&amp;7</f>
        <v>2.10.7</v>
      </c>
      <c r="C264" s="34" t="s">
        <v>250</v>
      </c>
      <c r="D264" s="35" t="s">
        <v>18</v>
      </c>
      <c r="E264" s="36">
        <v>97.6</v>
      </c>
      <c r="F264" s="36">
        <v>0</v>
      </c>
      <c r="G264" s="37" t="s">
        <v>9</v>
      </c>
      <c r="H264" s="37">
        <v>1</v>
      </c>
      <c r="I264" s="55">
        <f t="shared" si="86"/>
        <v>2190923.1700000004</v>
      </c>
      <c r="J264" s="78">
        <v>2190923.1700000004</v>
      </c>
      <c r="K264" s="39">
        <f>[11]MC_PASSARELA!$M$43</f>
        <v>6</v>
      </c>
      <c r="L264" s="69">
        <f t="shared" si="87"/>
        <v>0</v>
      </c>
      <c r="M264" s="69">
        <f t="shared" si="87"/>
        <v>0</v>
      </c>
      <c r="N264" s="69">
        <f t="shared" si="87"/>
        <v>0</v>
      </c>
      <c r="O264" s="69">
        <f t="shared" si="87"/>
        <v>0</v>
      </c>
      <c r="P264" s="69">
        <f t="shared" si="87"/>
        <v>0</v>
      </c>
      <c r="Q264" s="69">
        <f t="shared" si="87"/>
        <v>2190923.1700000004</v>
      </c>
      <c r="R264" s="69">
        <f t="shared" si="87"/>
        <v>0</v>
      </c>
      <c r="S264" s="69">
        <f t="shared" si="87"/>
        <v>0</v>
      </c>
      <c r="T264" s="69">
        <f t="shared" si="87"/>
        <v>0</v>
      </c>
      <c r="U264" s="69">
        <f t="shared" si="87"/>
        <v>0</v>
      </c>
      <c r="V264" s="69">
        <f t="shared" si="87"/>
        <v>0</v>
      </c>
      <c r="W264" s="69">
        <f t="shared" si="87"/>
        <v>0</v>
      </c>
      <c r="X264" s="69">
        <f t="shared" si="87"/>
        <v>0</v>
      </c>
      <c r="Y264" s="69">
        <f t="shared" si="87"/>
        <v>0</v>
      </c>
      <c r="Z264" s="69">
        <f t="shared" si="87"/>
        <v>0</v>
      </c>
      <c r="AA264" s="69">
        <f t="shared" si="87"/>
        <v>0</v>
      </c>
      <c r="AB264" s="69">
        <f t="shared" si="88"/>
        <v>0</v>
      </c>
      <c r="AC264" s="69">
        <f t="shared" si="88"/>
        <v>0</v>
      </c>
      <c r="AD264" s="69">
        <f t="shared" si="88"/>
        <v>0</v>
      </c>
      <c r="AE264" s="69">
        <f t="shared" si="88"/>
        <v>0</v>
      </c>
      <c r="AF264" s="69">
        <f t="shared" si="88"/>
        <v>0</v>
      </c>
      <c r="AG264" s="69">
        <f t="shared" si="88"/>
        <v>0</v>
      </c>
      <c r="AH264" s="69">
        <f t="shared" si="88"/>
        <v>0</v>
      </c>
      <c r="AI264" s="69">
        <f t="shared" si="88"/>
        <v>0</v>
      </c>
      <c r="AJ264" s="69">
        <f t="shared" si="88"/>
        <v>0</v>
      </c>
      <c r="AK264" s="69">
        <f t="shared" si="88"/>
        <v>0</v>
      </c>
      <c r="AL264" s="69">
        <f t="shared" si="88"/>
        <v>0</v>
      </c>
      <c r="AM264" s="69">
        <f t="shared" si="88"/>
        <v>0</v>
      </c>
      <c r="AN264" s="69">
        <f t="shared" si="88"/>
        <v>0</v>
      </c>
      <c r="AO264" s="70">
        <f t="shared" si="88"/>
        <v>0</v>
      </c>
    </row>
    <row r="265" spans="2:41" outlineLevel="1">
      <c r="B265" s="33" t="str">
        <f>B257&amp;"."&amp;8</f>
        <v>2.10.8</v>
      </c>
      <c r="C265" s="34" t="s">
        <v>251</v>
      </c>
      <c r="D265" s="35" t="s">
        <v>18</v>
      </c>
      <c r="E265" s="36">
        <v>107.2</v>
      </c>
      <c r="F265" s="36">
        <v>0</v>
      </c>
      <c r="G265" s="37" t="s">
        <v>9</v>
      </c>
      <c r="H265" s="37">
        <v>1</v>
      </c>
      <c r="I265" s="55">
        <f t="shared" si="86"/>
        <v>2190923.1700000004</v>
      </c>
      <c r="J265" s="78">
        <v>2190923.1700000004</v>
      </c>
      <c r="K265" s="39">
        <f>[11]MC_PASSARELA!$N$43</f>
        <v>6</v>
      </c>
      <c r="L265" s="69">
        <f t="shared" si="87"/>
        <v>0</v>
      </c>
      <c r="M265" s="69">
        <f t="shared" si="87"/>
        <v>0</v>
      </c>
      <c r="N265" s="69">
        <f t="shared" si="87"/>
        <v>0</v>
      </c>
      <c r="O265" s="69">
        <f t="shared" si="87"/>
        <v>0</v>
      </c>
      <c r="P265" s="69">
        <f t="shared" si="87"/>
        <v>0</v>
      </c>
      <c r="Q265" s="69">
        <f t="shared" si="87"/>
        <v>2190923.1700000004</v>
      </c>
      <c r="R265" s="69">
        <f t="shared" si="87"/>
        <v>0</v>
      </c>
      <c r="S265" s="69">
        <f t="shared" si="87"/>
        <v>0</v>
      </c>
      <c r="T265" s="69">
        <f t="shared" si="87"/>
        <v>0</v>
      </c>
      <c r="U265" s="69">
        <f t="shared" si="87"/>
        <v>0</v>
      </c>
      <c r="V265" s="69">
        <f t="shared" si="87"/>
        <v>0</v>
      </c>
      <c r="W265" s="69">
        <f t="shared" si="87"/>
        <v>0</v>
      </c>
      <c r="X265" s="69">
        <f t="shared" si="87"/>
        <v>0</v>
      </c>
      <c r="Y265" s="69">
        <f t="shared" si="87"/>
        <v>0</v>
      </c>
      <c r="Z265" s="69">
        <f t="shared" si="87"/>
        <v>0</v>
      </c>
      <c r="AA265" s="69">
        <f t="shared" si="87"/>
        <v>0</v>
      </c>
      <c r="AB265" s="69">
        <f t="shared" si="88"/>
        <v>0</v>
      </c>
      <c r="AC265" s="69">
        <f t="shared" si="88"/>
        <v>0</v>
      </c>
      <c r="AD265" s="69">
        <f t="shared" si="88"/>
        <v>0</v>
      </c>
      <c r="AE265" s="69">
        <f t="shared" si="88"/>
        <v>0</v>
      </c>
      <c r="AF265" s="69">
        <f t="shared" si="88"/>
        <v>0</v>
      </c>
      <c r="AG265" s="69">
        <f t="shared" si="88"/>
        <v>0</v>
      </c>
      <c r="AH265" s="69">
        <f t="shared" si="88"/>
        <v>0</v>
      </c>
      <c r="AI265" s="69">
        <f t="shared" si="88"/>
        <v>0</v>
      </c>
      <c r="AJ265" s="69">
        <f t="shared" si="88"/>
        <v>0</v>
      </c>
      <c r="AK265" s="69">
        <f t="shared" si="88"/>
        <v>0</v>
      </c>
      <c r="AL265" s="69">
        <f t="shared" si="88"/>
        <v>0</v>
      </c>
      <c r="AM265" s="69">
        <f t="shared" si="88"/>
        <v>0</v>
      </c>
      <c r="AN265" s="69">
        <f t="shared" si="88"/>
        <v>0</v>
      </c>
      <c r="AO265" s="70">
        <f t="shared" si="88"/>
        <v>0</v>
      </c>
    </row>
    <row r="266" spans="2:41" outlineLevel="1">
      <c r="B266" s="33" t="str">
        <f>B257&amp;"."&amp;9</f>
        <v>2.10.9</v>
      </c>
      <c r="C266" s="34" t="s">
        <v>252</v>
      </c>
      <c r="D266" s="35" t="s">
        <v>18</v>
      </c>
      <c r="E266" s="36">
        <v>108.8</v>
      </c>
      <c r="F266" s="36">
        <v>0</v>
      </c>
      <c r="G266" s="37" t="s">
        <v>9</v>
      </c>
      <c r="H266" s="37">
        <v>1</v>
      </c>
      <c r="I266" s="55">
        <f t="shared" si="86"/>
        <v>2190923.1700000004</v>
      </c>
      <c r="J266" s="78">
        <v>2190923.1700000004</v>
      </c>
      <c r="K266" s="39">
        <f>[11]MC_PASSARELA!$O$43</f>
        <v>6</v>
      </c>
      <c r="L266" s="69">
        <f t="shared" si="87"/>
        <v>0</v>
      </c>
      <c r="M266" s="69">
        <f t="shared" si="87"/>
        <v>0</v>
      </c>
      <c r="N266" s="69">
        <f t="shared" si="87"/>
        <v>0</v>
      </c>
      <c r="O266" s="69">
        <f t="shared" si="87"/>
        <v>0</v>
      </c>
      <c r="P266" s="69">
        <f t="shared" si="87"/>
        <v>0</v>
      </c>
      <c r="Q266" s="69">
        <f t="shared" si="87"/>
        <v>2190923.1700000004</v>
      </c>
      <c r="R266" s="69">
        <f t="shared" si="87"/>
        <v>0</v>
      </c>
      <c r="S266" s="69">
        <f t="shared" si="87"/>
        <v>0</v>
      </c>
      <c r="T266" s="69">
        <f t="shared" si="87"/>
        <v>0</v>
      </c>
      <c r="U266" s="69">
        <f t="shared" si="87"/>
        <v>0</v>
      </c>
      <c r="V266" s="69">
        <f t="shared" si="87"/>
        <v>0</v>
      </c>
      <c r="W266" s="69">
        <f t="shared" si="87"/>
        <v>0</v>
      </c>
      <c r="X266" s="69">
        <f t="shared" si="87"/>
        <v>0</v>
      </c>
      <c r="Y266" s="69">
        <f t="shared" si="87"/>
        <v>0</v>
      </c>
      <c r="Z266" s="69">
        <f t="shared" si="87"/>
        <v>0</v>
      </c>
      <c r="AA266" s="69">
        <f t="shared" si="87"/>
        <v>0</v>
      </c>
      <c r="AB266" s="69">
        <f t="shared" si="88"/>
        <v>0</v>
      </c>
      <c r="AC266" s="69">
        <f t="shared" si="88"/>
        <v>0</v>
      </c>
      <c r="AD266" s="69">
        <f t="shared" si="88"/>
        <v>0</v>
      </c>
      <c r="AE266" s="69">
        <f t="shared" si="88"/>
        <v>0</v>
      </c>
      <c r="AF266" s="69">
        <f t="shared" si="88"/>
        <v>0</v>
      </c>
      <c r="AG266" s="69">
        <f t="shared" si="88"/>
        <v>0</v>
      </c>
      <c r="AH266" s="69">
        <f t="shared" si="88"/>
        <v>0</v>
      </c>
      <c r="AI266" s="69">
        <f t="shared" si="88"/>
        <v>0</v>
      </c>
      <c r="AJ266" s="69">
        <f t="shared" si="88"/>
        <v>0</v>
      </c>
      <c r="AK266" s="69">
        <f t="shared" si="88"/>
        <v>0</v>
      </c>
      <c r="AL266" s="69">
        <f t="shared" si="88"/>
        <v>0</v>
      </c>
      <c r="AM266" s="69">
        <f t="shared" si="88"/>
        <v>0</v>
      </c>
      <c r="AN266" s="69">
        <f t="shared" si="88"/>
        <v>0</v>
      </c>
      <c r="AO266" s="70">
        <f t="shared" si="88"/>
        <v>0</v>
      </c>
    </row>
    <row r="267" spans="2:41" outlineLevel="1">
      <c r="B267" s="33" t="s">
        <v>253</v>
      </c>
      <c r="C267" s="34" t="s">
        <v>254</v>
      </c>
      <c r="D267" s="35" t="s">
        <v>18</v>
      </c>
      <c r="E267" s="36">
        <v>110.1</v>
      </c>
      <c r="F267" s="36">
        <v>0</v>
      </c>
      <c r="G267" s="37" t="s">
        <v>9</v>
      </c>
      <c r="H267" s="37">
        <v>1</v>
      </c>
      <c r="I267" s="55">
        <f t="shared" si="86"/>
        <v>2190923.1700000004</v>
      </c>
      <c r="J267" s="78">
        <v>2190923.1700000004</v>
      </c>
      <c r="K267" s="39">
        <f>[11]MC_PASSARELA!$P$43</f>
        <v>6</v>
      </c>
      <c r="L267" s="69">
        <f t="shared" si="87"/>
        <v>0</v>
      </c>
      <c r="M267" s="69">
        <f t="shared" si="87"/>
        <v>0</v>
      </c>
      <c r="N267" s="69">
        <f t="shared" si="87"/>
        <v>0</v>
      </c>
      <c r="O267" s="69">
        <f t="shared" si="87"/>
        <v>0</v>
      </c>
      <c r="P267" s="69">
        <f t="shared" si="87"/>
        <v>0</v>
      </c>
      <c r="Q267" s="69">
        <f t="shared" si="87"/>
        <v>2190923.1700000004</v>
      </c>
      <c r="R267" s="69">
        <f t="shared" si="87"/>
        <v>0</v>
      </c>
      <c r="S267" s="69">
        <f t="shared" si="87"/>
        <v>0</v>
      </c>
      <c r="T267" s="69">
        <f t="shared" si="87"/>
        <v>0</v>
      </c>
      <c r="U267" s="69">
        <f t="shared" si="87"/>
        <v>0</v>
      </c>
      <c r="V267" s="69">
        <f t="shared" si="87"/>
        <v>0</v>
      </c>
      <c r="W267" s="69">
        <f t="shared" si="87"/>
        <v>0</v>
      </c>
      <c r="X267" s="69">
        <f t="shared" si="87"/>
        <v>0</v>
      </c>
      <c r="Y267" s="69">
        <f t="shared" si="87"/>
        <v>0</v>
      </c>
      <c r="Z267" s="69">
        <f t="shared" si="87"/>
        <v>0</v>
      </c>
      <c r="AA267" s="69">
        <f t="shared" si="87"/>
        <v>0</v>
      </c>
      <c r="AB267" s="69">
        <f t="shared" si="88"/>
        <v>0</v>
      </c>
      <c r="AC267" s="69">
        <f t="shared" si="88"/>
        <v>0</v>
      </c>
      <c r="AD267" s="69">
        <f t="shared" si="88"/>
        <v>0</v>
      </c>
      <c r="AE267" s="69">
        <f t="shared" si="88"/>
        <v>0</v>
      </c>
      <c r="AF267" s="69">
        <f t="shared" si="88"/>
        <v>0</v>
      </c>
      <c r="AG267" s="69">
        <f t="shared" si="88"/>
        <v>0</v>
      </c>
      <c r="AH267" s="69">
        <f t="shared" si="88"/>
        <v>0</v>
      </c>
      <c r="AI267" s="69">
        <f t="shared" si="88"/>
        <v>0</v>
      </c>
      <c r="AJ267" s="69">
        <f t="shared" si="88"/>
        <v>0</v>
      </c>
      <c r="AK267" s="69">
        <f t="shared" si="88"/>
        <v>0</v>
      </c>
      <c r="AL267" s="69">
        <f t="shared" si="88"/>
        <v>0</v>
      </c>
      <c r="AM267" s="69">
        <f t="shared" si="88"/>
        <v>0</v>
      </c>
      <c r="AN267" s="69">
        <f t="shared" si="88"/>
        <v>0</v>
      </c>
      <c r="AO267" s="70">
        <f t="shared" si="88"/>
        <v>0</v>
      </c>
    </row>
    <row r="268" spans="2:41">
      <c r="B268" s="27" t="s">
        <v>255</v>
      </c>
      <c r="C268" s="28" t="s">
        <v>256</v>
      </c>
      <c r="D268" s="29"/>
      <c r="E268" s="30"/>
      <c r="F268" s="30"/>
      <c r="G268" s="31"/>
      <c r="H268" s="31"/>
      <c r="I268" s="54"/>
      <c r="J268" s="32"/>
      <c r="K268" s="19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  <c r="AB268" s="67"/>
      <c r="AC268" s="67"/>
      <c r="AD268" s="67"/>
      <c r="AE268" s="67"/>
      <c r="AF268" s="67"/>
      <c r="AG268" s="67"/>
      <c r="AH268" s="67"/>
      <c r="AI268" s="67"/>
      <c r="AJ268" s="67"/>
      <c r="AK268" s="67"/>
      <c r="AL268" s="67"/>
      <c r="AM268" s="67"/>
      <c r="AN268" s="67"/>
      <c r="AO268" s="68"/>
    </row>
    <row r="269" spans="2:41" outlineLevel="1">
      <c r="B269" s="33" t="str">
        <f>B268&amp;"."&amp;1</f>
        <v>2.11.1</v>
      </c>
      <c r="C269" s="34" t="str">
        <f t="shared" ref="C269:C306" si="89">D269&amp;" | km "&amp;E269&amp;" - "&amp;F269</f>
        <v>MG-329 | km 100,5 - 105</v>
      </c>
      <c r="D269" s="35" t="s" cm="1">
        <v>23</v>
      </c>
      <c r="E269" s="36">
        <v>100.5</v>
      </c>
      <c r="F269" s="36">
        <v>105</v>
      </c>
      <c r="G269" s="37" t="s">
        <v>9</v>
      </c>
      <c r="H269" s="37">
        <f t="array" ref="H269:H306">TRANSPOSE([12]Onibus_Tipo_2!$W$39:$BH$39)</f>
        <v>2</v>
      </c>
      <c r="I269" s="55">
        <f t="shared" si="86"/>
        <v>202787.08538794625</v>
      </c>
      <c r="J269" s="78">
        <f t="array" ref="J269:J306">TRANSPOSE([12]Onibus_Tipo_2!$W$40:$BH$40)</f>
        <v>405574.1707758925</v>
      </c>
      <c r="K269" s="39">
        <f t="array" ref="K269:K306">TRANSPOSE([12]Onibus_Tipo_2!$W$43:$BH$43)</f>
        <v>4</v>
      </c>
      <c r="L269" s="69">
        <f t="shared" ref="L269:AA281" si="90">IF($K269=L$4,$J269,0)</f>
        <v>0</v>
      </c>
      <c r="M269" s="69">
        <f t="shared" si="90"/>
        <v>0</v>
      </c>
      <c r="N269" s="69">
        <f t="shared" si="90"/>
        <v>0</v>
      </c>
      <c r="O269" s="69">
        <f t="shared" si="90"/>
        <v>405574.1707758925</v>
      </c>
      <c r="P269" s="69">
        <f t="shared" si="90"/>
        <v>0</v>
      </c>
      <c r="Q269" s="69">
        <f t="shared" si="90"/>
        <v>0</v>
      </c>
      <c r="R269" s="69">
        <f t="shared" si="90"/>
        <v>0</v>
      </c>
      <c r="S269" s="69">
        <f t="shared" si="90"/>
        <v>0</v>
      </c>
      <c r="T269" s="69">
        <f t="shared" si="90"/>
        <v>0</v>
      </c>
      <c r="U269" s="69">
        <f t="shared" si="90"/>
        <v>0</v>
      </c>
      <c r="V269" s="69">
        <f t="shared" si="90"/>
        <v>0</v>
      </c>
      <c r="W269" s="69">
        <f t="shared" si="90"/>
        <v>0</v>
      </c>
      <c r="X269" s="69">
        <f t="shared" si="90"/>
        <v>0</v>
      </c>
      <c r="Y269" s="69">
        <f t="shared" si="90"/>
        <v>0</v>
      </c>
      <c r="Z269" s="69">
        <f t="shared" si="90"/>
        <v>0</v>
      </c>
      <c r="AA269" s="69">
        <f t="shared" si="90"/>
        <v>0</v>
      </c>
      <c r="AB269" s="69">
        <f t="shared" ref="AB269:AO281" si="91">IF($K269=AB$4,$J269,0)</f>
        <v>0</v>
      </c>
      <c r="AC269" s="69">
        <f t="shared" si="91"/>
        <v>0</v>
      </c>
      <c r="AD269" s="69">
        <f t="shared" si="91"/>
        <v>0</v>
      </c>
      <c r="AE269" s="69">
        <f t="shared" si="91"/>
        <v>0</v>
      </c>
      <c r="AF269" s="69">
        <f t="shared" si="91"/>
        <v>0</v>
      </c>
      <c r="AG269" s="69">
        <f t="shared" si="91"/>
        <v>0</v>
      </c>
      <c r="AH269" s="69">
        <f t="shared" si="91"/>
        <v>0</v>
      </c>
      <c r="AI269" s="69">
        <f t="shared" si="91"/>
        <v>0</v>
      </c>
      <c r="AJ269" s="69">
        <f t="shared" si="91"/>
        <v>0</v>
      </c>
      <c r="AK269" s="69">
        <f t="shared" si="91"/>
        <v>0</v>
      </c>
      <c r="AL269" s="69">
        <f t="shared" si="91"/>
        <v>0</v>
      </c>
      <c r="AM269" s="69">
        <f t="shared" si="91"/>
        <v>0</v>
      </c>
      <c r="AN269" s="69">
        <f t="shared" si="91"/>
        <v>0</v>
      </c>
      <c r="AO269" s="70">
        <f t="shared" si="91"/>
        <v>0</v>
      </c>
    </row>
    <row r="270" spans="2:41" outlineLevel="1">
      <c r="B270" s="33" t="str">
        <f>B268&amp;"."&amp;2</f>
        <v>2.11.2</v>
      </c>
      <c r="C270" s="34" t="str">
        <f t="shared" si="89"/>
        <v>MG-329 | km 105 - 110</v>
      </c>
      <c r="D270" s="35" t="s">
        <v>23</v>
      </c>
      <c r="E270" s="36">
        <v>105</v>
      </c>
      <c r="F270" s="36">
        <v>110</v>
      </c>
      <c r="G270" s="37" t="s">
        <v>9</v>
      </c>
      <c r="H270" s="37">
        <v>1</v>
      </c>
      <c r="I270" s="55">
        <f t="shared" si="86"/>
        <v>202787.08538794625</v>
      </c>
      <c r="J270" s="78">
        <v>202787.08538794625</v>
      </c>
      <c r="K270" s="39">
        <v>4</v>
      </c>
      <c r="L270" s="69">
        <f t="shared" si="90"/>
        <v>0</v>
      </c>
      <c r="M270" s="69">
        <f t="shared" si="90"/>
        <v>0</v>
      </c>
      <c r="N270" s="69">
        <f t="shared" si="90"/>
        <v>0</v>
      </c>
      <c r="O270" s="69">
        <f t="shared" si="90"/>
        <v>202787.08538794625</v>
      </c>
      <c r="P270" s="69">
        <f t="shared" si="90"/>
        <v>0</v>
      </c>
      <c r="Q270" s="69">
        <f t="shared" si="90"/>
        <v>0</v>
      </c>
      <c r="R270" s="69">
        <f t="shared" si="90"/>
        <v>0</v>
      </c>
      <c r="S270" s="69">
        <f t="shared" si="90"/>
        <v>0</v>
      </c>
      <c r="T270" s="69">
        <f t="shared" si="90"/>
        <v>0</v>
      </c>
      <c r="U270" s="69">
        <f t="shared" si="90"/>
        <v>0</v>
      </c>
      <c r="V270" s="69">
        <f t="shared" si="90"/>
        <v>0</v>
      </c>
      <c r="W270" s="69">
        <f t="shared" si="90"/>
        <v>0</v>
      </c>
      <c r="X270" s="69">
        <f t="shared" si="90"/>
        <v>0</v>
      </c>
      <c r="Y270" s="69">
        <f t="shared" si="90"/>
        <v>0</v>
      </c>
      <c r="Z270" s="69">
        <f t="shared" si="90"/>
        <v>0</v>
      </c>
      <c r="AA270" s="69">
        <f t="shared" ref="L270:AA287" si="92">IF($K270=AA$4,$J270,0)</f>
        <v>0</v>
      </c>
      <c r="AB270" s="69">
        <f t="shared" si="91"/>
        <v>0</v>
      </c>
      <c r="AC270" s="69">
        <f t="shared" si="91"/>
        <v>0</v>
      </c>
      <c r="AD270" s="69">
        <f t="shared" si="91"/>
        <v>0</v>
      </c>
      <c r="AE270" s="69">
        <f t="shared" si="91"/>
        <v>0</v>
      </c>
      <c r="AF270" s="69">
        <f t="shared" si="91"/>
        <v>0</v>
      </c>
      <c r="AG270" s="69">
        <f t="shared" si="91"/>
        <v>0</v>
      </c>
      <c r="AH270" s="69">
        <f t="shared" si="91"/>
        <v>0</v>
      </c>
      <c r="AI270" s="69">
        <f t="shared" si="91"/>
        <v>0</v>
      </c>
      <c r="AJ270" s="69">
        <f t="shared" si="91"/>
        <v>0</v>
      </c>
      <c r="AK270" s="69">
        <f t="shared" si="91"/>
        <v>0</v>
      </c>
      <c r="AL270" s="69">
        <f t="shared" si="91"/>
        <v>0</v>
      </c>
      <c r="AM270" s="69">
        <f t="shared" si="91"/>
        <v>0</v>
      </c>
      <c r="AN270" s="69">
        <f t="shared" si="91"/>
        <v>0</v>
      </c>
      <c r="AO270" s="70">
        <f t="shared" si="91"/>
        <v>0</v>
      </c>
    </row>
    <row r="271" spans="2:41" outlineLevel="1">
      <c r="B271" s="33" t="str">
        <f>B268&amp;"."&amp;3</f>
        <v>2.11.3</v>
      </c>
      <c r="C271" s="34" t="str">
        <f t="shared" si="89"/>
        <v>MG-329 | km 110 - 115</v>
      </c>
      <c r="D271" s="35" t="s">
        <v>23</v>
      </c>
      <c r="E271" s="36">
        <v>110</v>
      </c>
      <c r="F271" s="36">
        <v>115</v>
      </c>
      <c r="G271" s="37" t="s">
        <v>9</v>
      </c>
      <c r="H271" s="37">
        <v>0</v>
      </c>
      <c r="I271" s="55"/>
      <c r="J271" s="78">
        <v>0</v>
      </c>
      <c r="K271" s="39">
        <v>4</v>
      </c>
      <c r="L271" s="69">
        <f t="shared" si="92"/>
        <v>0</v>
      </c>
      <c r="M271" s="69">
        <f t="shared" si="92"/>
        <v>0</v>
      </c>
      <c r="N271" s="69">
        <f t="shared" si="92"/>
        <v>0</v>
      </c>
      <c r="O271" s="69">
        <f t="shared" si="92"/>
        <v>0</v>
      </c>
      <c r="P271" s="69">
        <f t="shared" si="92"/>
        <v>0</v>
      </c>
      <c r="Q271" s="69">
        <f t="shared" si="92"/>
        <v>0</v>
      </c>
      <c r="R271" s="69">
        <f t="shared" si="92"/>
        <v>0</v>
      </c>
      <c r="S271" s="69">
        <f t="shared" si="92"/>
        <v>0</v>
      </c>
      <c r="T271" s="69">
        <f t="shared" si="92"/>
        <v>0</v>
      </c>
      <c r="U271" s="69">
        <f t="shared" si="92"/>
        <v>0</v>
      </c>
      <c r="V271" s="69">
        <f t="shared" si="92"/>
        <v>0</v>
      </c>
      <c r="W271" s="69">
        <f t="shared" si="92"/>
        <v>0</v>
      </c>
      <c r="X271" s="69">
        <f t="shared" si="92"/>
        <v>0</v>
      </c>
      <c r="Y271" s="69">
        <f t="shared" si="92"/>
        <v>0</v>
      </c>
      <c r="Z271" s="69">
        <f t="shared" si="92"/>
        <v>0</v>
      </c>
      <c r="AA271" s="69">
        <f t="shared" si="92"/>
        <v>0</v>
      </c>
      <c r="AB271" s="69">
        <f t="shared" si="91"/>
        <v>0</v>
      </c>
      <c r="AC271" s="69">
        <f t="shared" si="91"/>
        <v>0</v>
      </c>
      <c r="AD271" s="69">
        <f t="shared" si="91"/>
        <v>0</v>
      </c>
      <c r="AE271" s="69">
        <f t="shared" si="91"/>
        <v>0</v>
      </c>
      <c r="AF271" s="69">
        <f t="shared" si="91"/>
        <v>0</v>
      </c>
      <c r="AG271" s="69">
        <f t="shared" si="91"/>
        <v>0</v>
      </c>
      <c r="AH271" s="69">
        <f t="shared" si="91"/>
        <v>0</v>
      </c>
      <c r="AI271" s="69">
        <f t="shared" si="91"/>
        <v>0</v>
      </c>
      <c r="AJ271" s="69">
        <f t="shared" si="91"/>
        <v>0</v>
      </c>
      <c r="AK271" s="69">
        <f t="shared" si="91"/>
        <v>0</v>
      </c>
      <c r="AL271" s="69">
        <f t="shared" si="91"/>
        <v>0</v>
      </c>
      <c r="AM271" s="69">
        <f t="shared" si="91"/>
        <v>0</v>
      </c>
      <c r="AN271" s="69">
        <f t="shared" si="91"/>
        <v>0</v>
      </c>
      <c r="AO271" s="70">
        <f t="shared" si="91"/>
        <v>0</v>
      </c>
    </row>
    <row r="272" spans="2:41" outlineLevel="1">
      <c r="B272" s="33" t="str">
        <f>B268&amp;"."&amp;4</f>
        <v>2.11.4</v>
      </c>
      <c r="C272" s="34" t="str">
        <f t="shared" si="89"/>
        <v>MG-329 | km 115 - 120</v>
      </c>
      <c r="D272" s="35" t="s">
        <v>23</v>
      </c>
      <c r="E272" s="36">
        <v>115</v>
      </c>
      <c r="F272" s="36">
        <v>120</v>
      </c>
      <c r="G272" s="37" t="s">
        <v>9</v>
      </c>
      <c r="H272" s="37">
        <v>1</v>
      </c>
      <c r="I272" s="55">
        <f t="shared" si="86"/>
        <v>202787.08538794625</v>
      </c>
      <c r="J272" s="78">
        <v>202787.08538794625</v>
      </c>
      <c r="K272" s="39">
        <v>4</v>
      </c>
      <c r="L272" s="69">
        <f t="shared" si="92"/>
        <v>0</v>
      </c>
      <c r="M272" s="69">
        <f t="shared" si="92"/>
        <v>0</v>
      </c>
      <c r="N272" s="69">
        <f t="shared" si="92"/>
        <v>0</v>
      </c>
      <c r="O272" s="69">
        <f t="shared" si="92"/>
        <v>202787.08538794625</v>
      </c>
      <c r="P272" s="69">
        <f t="shared" si="92"/>
        <v>0</v>
      </c>
      <c r="Q272" s="69">
        <f t="shared" si="92"/>
        <v>0</v>
      </c>
      <c r="R272" s="69">
        <f t="shared" si="92"/>
        <v>0</v>
      </c>
      <c r="S272" s="69">
        <f t="shared" si="92"/>
        <v>0</v>
      </c>
      <c r="T272" s="69">
        <f t="shared" si="92"/>
        <v>0</v>
      </c>
      <c r="U272" s="69">
        <f t="shared" si="92"/>
        <v>0</v>
      </c>
      <c r="V272" s="69">
        <f t="shared" si="92"/>
        <v>0</v>
      </c>
      <c r="W272" s="69">
        <f t="shared" si="92"/>
        <v>0</v>
      </c>
      <c r="X272" s="69">
        <f t="shared" si="92"/>
        <v>0</v>
      </c>
      <c r="Y272" s="69">
        <f t="shared" si="92"/>
        <v>0</v>
      </c>
      <c r="Z272" s="69">
        <f t="shared" si="92"/>
        <v>0</v>
      </c>
      <c r="AA272" s="69">
        <f t="shared" si="92"/>
        <v>0</v>
      </c>
      <c r="AB272" s="69">
        <f t="shared" si="91"/>
        <v>0</v>
      </c>
      <c r="AC272" s="69">
        <f t="shared" si="91"/>
        <v>0</v>
      </c>
      <c r="AD272" s="69">
        <f t="shared" si="91"/>
        <v>0</v>
      </c>
      <c r="AE272" s="69">
        <f t="shared" si="91"/>
        <v>0</v>
      </c>
      <c r="AF272" s="69">
        <f t="shared" si="91"/>
        <v>0</v>
      </c>
      <c r="AG272" s="69">
        <f t="shared" si="91"/>
        <v>0</v>
      </c>
      <c r="AH272" s="69">
        <f t="shared" si="91"/>
        <v>0</v>
      </c>
      <c r="AI272" s="69">
        <f t="shared" si="91"/>
        <v>0</v>
      </c>
      <c r="AJ272" s="69">
        <f t="shared" si="91"/>
        <v>0</v>
      </c>
      <c r="AK272" s="69">
        <f t="shared" si="91"/>
        <v>0</v>
      </c>
      <c r="AL272" s="69">
        <f t="shared" si="91"/>
        <v>0</v>
      </c>
      <c r="AM272" s="69">
        <f t="shared" si="91"/>
        <v>0</v>
      </c>
      <c r="AN272" s="69">
        <f t="shared" si="91"/>
        <v>0</v>
      </c>
      <c r="AO272" s="70">
        <f t="shared" si="91"/>
        <v>0</v>
      </c>
    </row>
    <row r="273" spans="2:41" outlineLevel="1">
      <c r="B273" s="33" t="str">
        <f>B268&amp;"."&amp;5</f>
        <v>2.11.5</v>
      </c>
      <c r="C273" s="34" t="str">
        <f t="shared" si="89"/>
        <v>MG-329 | km 120 - 125</v>
      </c>
      <c r="D273" s="35" t="s">
        <v>23</v>
      </c>
      <c r="E273" s="36">
        <v>120</v>
      </c>
      <c r="F273" s="36">
        <v>125</v>
      </c>
      <c r="G273" s="37" t="s">
        <v>9</v>
      </c>
      <c r="H273" s="37">
        <v>1</v>
      </c>
      <c r="I273" s="55">
        <f t="shared" si="86"/>
        <v>202787.08538794625</v>
      </c>
      <c r="J273" s="78">
        <v>202787.08538794625</v>
      </c>
      <c r="K273" s="39">
        <v>4</v>
      </c>
      <c r="L273" s="69">
        <f t="shared" si="92"/>
        <v>0</v>
      </c>
      <c r="M273" s="69">
        <f t="shared" si="92"/>
        <v>0</v>
      </c>
      <c r="N273" s="69">
        <f t="shared" si="92"/>
        <v>0</v>
      </c>
      <c r="O273" s="69">
        <f t="shared" si="92"/>
        <v>202787.08538794625</v>
      </c>
      <c r="P273" s="69">
        <f t="shared" si="92"/>
        <v>0</v>
      </c>
      <c r="Q273" s="69">
        <f t="shared" si="92"/>
        <v>0</v>
      </c>
      <c r="R273" s="69">
        <f t="shared" si="92"/>
        <v>0</v>
      </c>
      <c r="S273" s="69">
        <f t="shared" si="92"/>
        <v>0</v>
      </c>
      <c r="T273" s="69">
        <f t="shared" si="92"/>
        <v>0</v>
      </c>
      <c r="U273" s="69">
        <f t="shared" si="92"/>
        <v>0</v>
      </c>
      <c r="V273" s="69">
        <f t="shared" si="92"/>
        <v>0</v>
      </c>
      <c r="W273" s="69">
        <f t="shared" si="92"/>
        <v>0</v>
      </c>
      <c r="X273" s="69">
        <f t="shared" si="92"/>
        <v>0</v>
      </c>
      <c r="Y273" s="69">
        <f t="shared" si="92"/>
        <v>0</v>
      </c>
      <c r="Z273" s="69">
        <f t="shared" si="92"/>
        <v>0</v>
      </c>
      <c r="AA273" s="69">
        <f t="shared" si="92"/>
        <v>0</v>
      </c>
      <c r="AB273" s="69">
        <f t="shared" si="91"/>
        <v>0</v>
      </c>
      <c r="AC273" s="69">
        <f t="shared" si="91"/>
        <v>0</v>
      </c>
      <c r="AD273" s="69">
        <f t="shared" si="91"/>
        <v>0</v>
      </c>
      <c r="AE273" s="69">
        <f t="shared" ref="AB273:AO292" si="93">IF($K273=AE$4,$J273,0)</f>
        <v>0</v>
      </c>
      <c r="AF273" s="69">
        <f t="shared" si="93"/>
        <v>0</v>
      </c>
      <c r="AG273" s="69">
        <f t="shared" si="93"/>
        <v>0</v>
      </c>
      <c r="AH273" s="69">
        <f t="shared" si="93"/>
        <v>0</v>
      </c>
      <c r="AI273" s="69">
        <f t="shared" si="93"/>
        <v>0</v>
      </c>
      <c r="AJ273" s="69">
        <f t="shared" si="93"/>
        <v>0</v>
      </c>
      <c r="AK273" s="69">
        <f t="shared" si="93"/>
        <v>0</v>
      </c>
      <c r="AL273" s="69">
        <f t="shared" si="93"/>
        <v>0</v>
      </c>
      <c r="AM273" s="69">
        <f t="shared" si="93"/>
        <v>0</v>
      </c>
      <c r="AN273" s="69">
        <f t="shared" si="93"/>
        <v>0</v>
      </c>
      <c r="AO273" s="70">
        <f t="shared" si="93"/>
        <v>0</v>
      </c>
    </row>
    <row r="274" spans="2:41" outlineLevel="1">
      <c r="B274" s="33" t="str">
        <f>B268&amp;"."&amp;6</f>
        <v>2.11.6</v>
      </c>
      <c r="C274" s="34" t="str">
        <f t="shared" si="89"/>
        <v>MG-329 | km 125 - 130</v>
      </c>
      <c r="D274" s="35" t="s">
        <v>23</v>
      </c>
      <c r="E274" s="36">
        <v>125</v>
      </c>
      <c r="F274" s="36">
        <v>130</v>
      </c>
      <c r="G274" s="37" t="s">
        <v>9</v>
      </c>
      <c r="H274" s="37">
        <v>1</v>
      </c>
      <c r="I274" s="55">
        <f t="shared" si="86"/>
        <v>202787.08538794625</v>
      </c>
      <c r="J274" s="78">
        <v>202787.08538794625</v>
      </c>
      <c r="K274" s="39">
        <v>4</v>
      </c>
      <c r="L274" s="69">
        <f t="shared" si="92"/>
        <v>0</v>
      </c>
      <c r="M274" s="69">
        <f t="shared" si="92"/>
        <v>0</v>
      </c>
      <c r="N274" s="69">
        <f t="shared" si="92"/>
        <v>0</v>
      </c>
      <c r="O274" s="69">
        <f t="shared" si="92"/>
        <v>202787.08538794625</v>
      </c>
      <c r="P274" s="69">
        <f t="shared" si="92"/>
        <v>0</v>
      </c>
      <c r="Q274" s="69">
        <f t="shared" si="92"/>
        <v>0</v>
      </c>
      <c r="R274" s="69">
        <f t="shared" si="92"/>
        <v>0</v>
      </c>
      <c r="S274" s="69">
        <f t="shared" si="92"/>
        <v>0</v>
      </c>
      <c r="T274" s="69">
        <f t="shared" si="92"/>
        <v>0</v>
      </c>
      <c r="U274" s="69">
        <f t="shared" si="92"/>
        <v>0</v>
      </c>
      <c r="V274" s="69">
        <f t="shared" si="92"/>
        <v>0</v>
      </c>
      <c r="W274" s="69">
        <f t="shared" si="92"/>
        <v>0</v>
      </c>
      <c r="X274" s="69">
        <f t="shared" si="92"/>
        <v>0</v>
      </c>
      <c r="Y274" s="69">
        <f t="shared" si="92"/>
        <v>0</v>
      </c>
      <c r="Z274" s="69">
        <f t="shared" si="92"/>
        <v>0</v>
      </c>
      <c r="AA274" s="69">
        <f t="shared" si="92"/>
        <v>0</v>
      </c>
      <c r="AB274" s="69">
        <f t="shared" si="93"/>
        <v>0</v>
      </c>
      <c r="AC274" s="69">
        <f t="shared" si="93"/>
        <v>0</v>
      </c>
      <c r="AD274" s="69">
        <f t="shared" si="93"/>
        <v>0</v>
      </c>
      <c r="AE274" s="69">
        <f t="shared" si="93"/>
        <v>0</v>
      </c>
      <c r="AF274" s="69">
        <f t="shared" si="93"/>
        <v>0</v>
      </c>
      <c r="AG274" s="69">
        <f t="shared" si="93"/>
        <v>0</v>
      </c>
      <c r="AH274" s="69">
        <f t="shared" si="93"/>
        <v>0</v>
      </c>
      <c r="AI274" s="69">
        <f t="shared" si="93"/>
        <v>0</v>
      </c>
      <c r="AJ274" s="69">
        <f t="shared" si="93"/>
        <v>0</v>
      </c>
      <c r="AK274" s="69">
        <f t="shared" si="93"/>
        <v>0</v>
      </c>
      <c r="AL274" s="69">
        <f t="shared" si="93"/>
        <v>0</v>
      </c>
      <c r="AM274" s="69">
        <f t="shared" si="93"/>
        <v>0</v>
      </c>
      <c r="AN274" s="69">
        <f t="shared" si="93"/>
        <v>0</v>
      </c>
      <c r="AO274" s="70">
        <f t="shared" si="93"/>
        <v>0</v>
      </c>
    </row>
    <row r="275" spans="2:41" outlineLevel="1">
      <c r="B275" s="33" t="str">
        <f>B268&amp;"."&amp;7</f>
        <v>2.11.7</v>
      </c>
      <c r="C275" s="34" t="str">
        <f t="shared" si="89"/>
        <v>MG-329 | km 130 - 134,5</v>
      </c>
      <c r="D275" s="35" t="s">
        <v>23</v>
      </c>
      <c r="E275" s="36">
        <v>130</v>
      </c>
      <c r="F275" s="36">
        <v>134.5</v>
      </c>
      <c r="G275" s="37" t="s">
        <v>9</v>
      </c>
      <c r="H275" s="37">
        <v>2</v>
      </c>
      <c r="I275" s="55">
        <f t="shared" si="86"/>
        <v>202787.08538794625</v>
      </c>
      <c r="J275" s="78">
        <v>405574.1707758925</v>
      </c>
      <c r="K275" s="39">
        <v>4</v>
      </c>
      <c r="L275" s="69">
        <f t="shared" si="92"/>
        <v>0</v>
      </c>
      <c r="M275" s="69">
        <f t="shared" si="92"/>
        <v>0</v>
      </c>
      <c r="N275" s="69">
        <f t="shared" si="92"/>
        <v>0</v>
      </c>
      <c r="O275" s="69">
        <f t="shared" si="92"/>
        <v>405574.1707758925</v>
      </c>
      <c r="P275" s="69">
        <f t="shared" si="92"/>
        <v>0</v>
      </c>
      <c r="Q275" s="69">
        <f t="shared" si="92"/>
        <v>0</v>
      </c>
      <c r="R275" s="69">
        <f t="shared" si="92"/>
        <v>0</v>
      </c>
      <c r="S275" s="69">
        <f t="shared" si="92"/>
        <v>0</v>
      </c>
      <c r="T275" s="69">
        <f t="shared" si="92"/>
        <v>0</v>
      </c>
      <c r="U275" s="69">
        <f t="shared" si="92"/>
        <v>0</v>
      </c>
      <c r="V275" s="69">
        <f t="shared" si="92"/>
        <v>0</v>
      </c>
      <c r="W275" s="69">
        <f t="shared" si="92"/>
        <v>0</v>
      </c>
      <c r="X275" s="69">
        <f t="shared" si="92"/>
        <v>0</v>
      </c>
      <c r="Y275" s="69">
        <f t="shared" si="92"/>
        <v>0</v>
      </c>
      <c r="Z275" s="69">
        <f t="shared" si="92"/>
        <v>0</v>
      </c>
      <c r="AA275" s="69">
        <f t="shared" si="92"/>
        <v>0</v>
      </c>
      <c r="AB275" s="69">
        <f t="shared" si="93"/>
        <v>0</v>
      </c>
      <c r="AC275" s="69">
        <f t="shared" si="93"/>
        <v>0</v>
      </c>
      <c r="AD275" s="69">
        <f t="shared" si="93"/>
        <v>0</v>
      </c>
      <c r="AE275" s="69">
        <f t="shared" si="93"/>
        <v>0</v>
      </c>
      <c r="AF275" s="69">
        <f t="shared" si="93"/>
        <v>0</v>
      </c>
      <c r="AG275" s="69">
        <f t="shared" si="93"/>
        <v>0</v>
      </c>
      <c r="AH275" s="69">
        <f t="shared" si="93"/>
        <v>0</v>
      </c>
      <c r="AI275" s="69">
        <f t="shared" si="93"/>
        <v>0</v>
      </c>
      <c r="AJ275" s="69">
        <f t="shared" si="93"/>
        <v>0</v>
      </c>
      <c r="AK275" s="69">
        <f t="shared" si="93"/>
        <v>0</v>
      </c>
      <c r="AL275" s="69">
        <f t="shared" si="93"/>
        <v>0</v>
      </c>
      <c r="AM275" s="69">
        <f t="shared" si="93"/>
        <v>0</v>
      </c>
      <c r="AN275" s="69">
        <f t="shared" si="93"/>
        <v>0</v>
      </c>
      <c r="AO275" s="70">
        <f t="shared" si="93"/>
        <v>0</v>
      </c>
    </row>
    <row r="276" spans="2:41" outlineLevel="1">
      <c r="B276" s="33" t="str">
        <f>B268&amp;"."&amp;8</f>
        <v>2.11.8</v>
      </c>
      <c r="C276" s="34" t="str">
        <f t="shared" si="89"/>
        <v>BR-356 | km 27,6 - 32</v>
      </c>
      <c r="D276" s="35" t="s">
        <v>18</v>
      </c>
      <c r="E276" s="36">
        <v>27.6</v>
      </c>
      <c r="F276" s="36">
        <v>32</v>
      </c>
      <c r="G276" s="37" t="s">
        <v>9</v>
      </c>
      <c r="H276" s="37">
        <v>5</v>
      </c>
      <c r="I276" s="55">
        <f t="shared" si="86"/>
        <v>426187.29100994638</v>
      </c>
      <c r="J276" s="78">
        <v>2130936.4550497318</v>
      </c>
      <c r="K276" s="39">
        <v>3</v>
      </c>
      <c r="L276" s="69">
        <f t="shared" si="92"/>
        <v>0</v>
      </c>
      <c r="M276" s="69">
        <f t="shared" si="92"/>
        <v>0</v>
      </c>
      <c r="N276" s="69">
        <f t="shared" si="92"/>
        <v>2130936.4550497318</v>
      </c>
      <c r="O276" s="69">
        <f t="shared" si="92"/>
        <v>0</v>
      </c>
      <c r="P276" s="69">
        <f t="shared" si="92"/>
        <v>0</v>
      </c>
      <c r="Q276" s="69">
        <f t="shared" si="92"/>
        <v>0</v>
      </c>
      <c r="R276" s="69">
        <f t="shared" si="92"/>
        <v>0</v>
      </c>
      <c r="S276" s="69">
        <f t="shared" si="92"/>
        <v>0</v>
      </c>
      <c r="T276" s="69">
        <f t="shared" si="92"/>
        <v>0</v>
      </c>
      <c r="U276" s="69">
        <f t="shared" si="92"/>
        <v>0</v>
      </c>
      <c r="V276" s="69">
        <f t="shared" si="92"/>
        <v>0</v>
      </c>
      <c r="W276" s="69">
        <f t="shared" si="92"/>
        <v>0</v>
      </c>
      <c r="X276" s="69">
        <f t="shared" si="92"/>
        <v>0</v>
      </c>
      <c r="Y276" s="69">
        <f t="shared" si="92"/>
        <v>0</v>
      </c>
      <c r="Z276" s="69">
        <f t="shared" si="92"/>
        <v>0</v>
      </c>
      <c r="AA276" s="69">
        <f t="shared" si="92"/>
        <v>0</v>
      </c>
      <c r="AB276" s="69">
        <f t="shared" si="93"/>
        <v>0</v>
      </c>
      <c r="AC276" s="69">
        <f t="shared" si="93"/>
        <v>0</v>
      </c>
      <c r="AD276" s="69">
        <f t="shared" si="93"/>
        <v>0</v>
      </c>
      <c r="AE276" s="69">
        <f t="shared" si="93"/>
        <v>0</v>
      </c>
      <c r="AF276" s="69">
        <f t="shared" si="93"/>
        <v>0</v>
      </c>
      <c r="AG276" s="69">
        <f t="shared" si="93"/>
        <v>0</v>
      </c>
      <c r="AH276" s="69">
        <f t="shared" si="93"/>
        <v>0</v>
      </c>
      <c r="AI276" s="69">
        <f t="shared" si="93"/>
        <v>0</v>
      </c>
      <c r="AJ276" s="69">
        <f t="shared" si="93"/>
        <v>0</v>
      </c>
      <c r="AK276" s="69">
        <f t="shared" si="93"/>
        <v>0</v>
      </c>
      <c r="AL276" s="69">
        <f t="shared" si="93"/>
        <v>0</v>
      </c>
      <c r="AM276" s="69">
        <f t="shared" si="93"/>
        <v>0</v>
      </c>
      <c r="AN276" s="69">
        <f t="shared" si="93"/>
        <v>0</v>
      </c>
      <c r="AO276" s="70">
        <f t="shared" si="93"/>
        <v>0</v>
      </c>
    </row>
    <row r="277" spans="2:41" outlineLevel="1">
      <c r="B277" s="33" t="str">
        <f>B268&amp;"."&amp;9</f>
        <v>2.11.9</v>
      </c>
      <c r="C277" s="34" t="str">
        <f t="shared" si="89"/>
        <v>BR-356 | km 32 - 37</v>
      </c>
      <c r="D277" s="35" t="s">
        <v>18</v>
      </c>
      <c r="E277" s="36">
        <v>32</v>
      </c>
      <c r="F277" s="36">
        <v>37</v>
      </c>
      <c r="G277" s="37" t="s">
        <v>9</v>
      </c>
      <c r="H277" s="37">
        <v>0</v>
      </c>
      <c r="I277" s="55"/>
      <c r="J277" s="78">
        <v>0</v>
      </c>
      <c r="K277" s="39">
        <v>3</v>
      </c>
      <c r="L277" s="69">
        <f t="shared" si="92"/>
        <v>0</v>
      </c>
      <c r="M277" s="69">
        <f t="shared" si="92"/>
        <v>0</v>
      </c>
      <c r="N277" s="69">
        <f t="shared" si="92"/>
        <v>0</v>
      </c>
      <c r="O277" s="69">
        <f t="shared" si="92"/>
        <v>0</v>
      </c>
      <c r="P277" s="69">
        <f t="shared" si="92"/>
        <v>0</v>
      </c>
      <c r="Q277" s="69">
        <f t="shared" si="92"/>
        <v>0</v>
      </c>
      <c r="R277" s="69">
        <f t="shared" si="92"/>
        <v>0</v>
      </c>
      <c r="S277" s="69">
        <f t="shared" si="92"/>
        <v>0</v>
      </c>
      <c r="T277" s="69">
        <f t="shared" si="92"/>
        <v>0</v>
      </c>
      <c r="U277" s="69">
        <f t="shared" si="92"/>
        <v>0</v>
      </c>
      <c r="V277" s="69">
        <f t="shared" si="92"/>
        <v>0</v>
      </c>
      <c r="W277" s="69">
        <f t="shared" si="92"/>
        <v>0</v>
      </c>
      <c r="X277" s="69">
        <f t="shared" si="92"/>
        <v>0</v>
      </c>
      <c r="Y277" s="69">
        <f t="shared" si="92"/>
        <v>0</v>
      </c>
      <c r="Z277" s="69">
        <f t="shared" si="92"/>
        <v>0</v>
      </c>
      <c r="AA277" s="69">
        <f t="shared" si="92"/>
        <v>0</v>
      </c>
      <c r="AB277" s="69">
        <f t="shared" si="93"/>
        <v>0</v>
      </c>
      <c r="AC277" s="69">
        <f t="shared" si="93"/>
        <v>0</v>
      </c>
      <c r="AD277" s="69">
        <f t="shared" si="93"/>
        <v>0</v>
      </c>
      <c r="AE277" s="69">
        <f t="shared" si="93"/>
        <v>0</v>
      </c>
      <c r="AF277" s="69">
        <f t="shared" si="93"/>
        <v>0</v>
      </c>
      <c r="AG277" s="69">
        <f t="shared" si="93"/>
        <v>0</v>
      </c>
      <c r="AH277" s="69">
        <f t="shared" si="93"/>
        <v>0</v>
      </c>
      <c r="AI277" s="69">
        <f t="shared" si="93"/>
        <v>0</v>
      </c>
      <c r="AJ277" s="69">
        <f t="shared" si="93"/>
        <v>0</v>
      </c>
      <c r="AK277" s="69">
        <f t="shared" si="93"/>
        <v>0</v>
      </c>
      <c r="AL277" s="69">
        <f t="shared" si="93"/>
        <v>0</v>
      </c>
      <c r="AM277" s="69">
        <f t="shared" si="93"/>
        <v>0</v>
      </c>
      <c r="AN277" s="69">
        <f t="shared" si="93"/>
        <v>0</v>
      </c>
      <c r="AO277" s="70">
        <f t="shared" si="93"/>
        <v>0</v>
      </c>
    </row>
    <row r="278" spans="2:41" outlineLevel="1">
      <c r="B278" s="33" t="str">
        <f>B268&amp;"."&amp;10</f>
        <v>2.11.10</v>
      </c>
      <c r="C278" s="34" t="str">
        <f t="shared" si="89"/>
        <v>BR-356 | km 37 - 42</v>
      </c>
      <c r="D278" s="35" t="s">
        <v>18</v>
      </c>
      <c r="E278" s="36">
        <v>37</v>
      </c>
      <c r="F278" s="36">
        <v>42</v>
      </c>
      <c r="G278" s="37" t="s">
        <v>9</v>
      </c>
      <c r="H278" s="37">
        <v>2</v>
      </c>
      <c r="I278" s="55">
        <f t="shared" si="86"/>
        <v>426187.29100994626</v>
      </c>
      <c r="J278" s="78">
        <v>852374.58201989252</v>
      </c>
      <c r="K278" s="39">
        <v>3</v>
      </c>
      <c r="L278" s="69">
        <f t="shared" si="92"/>
        <v>0</v>
      </c>
      <c r="M278" s="69">
        <f t="shared" si="92"/>
        <v>0</v>
      </c>
      <c r="N278" s="69">
        <f t="shared" si="92"/>
        <v>852374.58201989252</v>
      </c>
      <c r="O278" s="69">
        <f t="shared" si="92"/>
        <v>0</v>
      </c>
      <c r="P278" s="69">
        <f t="shared" si="92"/>
        <v>0</v>
      </c>
      <c r="Q278" s="69">
        <f t="shared" si="92"/>
        <v>0</v>
      </c>
      <c r="R278" s="69">
        <f t="shared" si="92"/>
        <v>0</v>
      </c>
      <c r="S278" s="69">
        <f t="shared" si="92"/>
        <v>0</v>
      </c>
      <c r="T278" s="69">
        <f t="shared" si="92"/>
        <v>0</v>
      </c>
      <c r="U278" s="69">
        <f t="shared" si="92"/>
        <v>0</v>
      </c>
      <c r="V278" s="69">
        <f t="shared" si="92"/>
        <v>0</v>
      </c>
      <c r="W278" s="69">
        <f t="shared" si="92"/>
        <v>0</v>
      </c>
      <c r="X278" s="69">
        <f t="shared" si="92"/>
        <v>0</v>
      </c>
      <c r="Y278" s="69">
        <f t="shared" si="92"/>
        <v>0</v>
      </c>
      <c r="Z278" s="69">
        <f t="shared" si="92"/>
        <v>0</v>
      </c>
      <c r="AA278" s="69">
        <f t="shared" si="92"/>
        <v>0</v>
      </c>
      <c r="AB278" s="69">
        <f t="shared" si="93"/>
        <v>0</v>
      </c>
      <c r="AC278" s="69">
        <f t="shared" si="93"/>
        <v>0</v>
      </c>
      <c r="AD278" s="69">
        <f t="shared" si="93"/>
        <v>0</v>
      </c>
      <c r="AE278" s="69">
        <f t="shared" si="93"/>
        <v>0</v>
      </c>
      <c r="AF278" s="69">
        <f t="shared" si="93"/>
        <v>0</v>
      </c>
      <c r="AG278" s="69">
        <f t="shared" si="93"/>
        <v>0</v>
      </c>
      <c r="AH278" s="69">
        <f t="shared" si="93"/>
        <v>0</v>
      </c>
      <c r="AI278" s="69">
        <f t="shared" si="93"/>
        <v>0</v>
      </c>
      <c r="AJ278" s="69">
        <f t="shared" si="93"/>
        <v>0</v>
      </c>
      <c r="AK278" s="69">
        <f t="shared" si="93"/>
        <v>0</v>
      </c>
      <c r="AL278" s="69">
        <f t="shared" si="93"/>
        <v>0</v>
      </c>
      <c r="AM278" s="69">
        <f t="shared" si="93"/>
        <v>0</v>
      </c>
      <c r="AN278" s="69">
        <f t="shared" si="93"/>
        <v>0</v>
      </c>
      <c r="AO278" s="70">
        <f t="shared" si="93"/>
        <v>0</v>
      </c>
    </row>
    <row r="279" spans="2:41" outlineLevel="1">
      <c r="B279" s="33" t="s">
        <v>257</v>
      </c>
      <c r="C279" s="34" t="str">
        <f t="shared" si="89"/>
        <v>BR-356 | km 42 - 47</v>
      </c>
      <c r="D279" s="35" t="s">
        <v>18</v>
      </c>
      <c r="E279" s="36">
        <v>42</v>
      </c>
      <c r="F279" s="36">
        <v>47</v>
      </c>
      <c r="G279" s="37" t="s">
        <v>9</v>
      </c>
      <c r="H279" s="37">
        <v>0</v>
      </c>
      <c r="I279" s="55"/>
      <c r="J279" s="78">
        <v>0</v>
      </c>
      <c r="K279" s="39">
        <v>4</v>
      </c>
      <c r="L279" s="69">
        <f t="shared" si="92"/>
        <v>0</v>
      </c>
      <c r="M279" s="69">
        <f t="shared" si="92"/>
        <v>0</v>
      </c>
      <c r="N279" s="69">
        <f t="shared" si="92"/>
        <v>0</v>
      </c>
      <c r="O279" s="69">
        <f t="shared" si="92"/>
        <v>0</v>
      </c>
      <c r="P279" s="69">
        <f t="shared" si="92"/>
        <v>0</v>
      </c>
      <c r="Q279" s="69">
        <f t="shared" si="92"/>
        <v>0</v>
      </c>
      <c r="R279" s="69">
        <f t="shared" si="92"/>
        <v>0</v>
      </c>
      <c r="S279" s="69">
        <f t="shared" si="92"/>
        <v>0</v>
      </c>
      <c r="T279" s="69">
        <f t="shared" si="92"/>
        <v>0</v>
      </c>
      <c r="U279" s="69">
        <f t="shared" si="92"/>
        <v>0</v>
      </c>
      <c r="V279" s="69">
        <f t="shared" si="92"/>
        <v>0</v>
      </c>
      <c r="W279" s="69">
        <f t="shared" si="92"/>
        <v>0</v>
      </c>
      <c r="X279" s="69">
        <f t="shared" si="92"/>
        <v>0</v>
      </c>
      <c r="Y279" s="69">
        <f t="shared" si="92"/>
        <v>0</v>
      </c>
      <c r="Z279" s="69">
        <f t="shared" si="92"/>
        <v>0</v>
      </c>
      <c r="AA279" s="69">
        <f t="shared" si="92"/>
        <v>0</v>
      </c>
      <c r="AB279" s="69">
        <f t="shared" si="93"/>
        <v>0</v>
      </c>
      <c r="AC279" s="69">
        <f t="shared" si="93"/>
        <v>0</v>
      </c>
      <c r="AD279" s="69">
        <f t="shared" si="93"/>
        <v>0</v>
      </c>
      <c r="AE279" s="69">
        <f t="shared" si="93"/>
        <v>0</v>
      </c>
      <c r="AF279" s="69">
        <f t="shared" si="93"/>
        <v>0</v>
      </c>
      <c r="AG279" s="69">
        <f t="shared" si="93"/>
        <v>0</v>
      </c>
      <c r="AH279" s="69">
        <f t="shared" si="93"/>
        <v>0</v>
      </c>
      <c r="AI279" s="69">
        <f t="shared" si="93"/>
        <v>0</v>
      </c>
      <c r="AJ279" s="69">
        <f t="shared" si="93"/>
        <v>0</v>
      </c>
      <c r="AK279" s="69">
        <f t="shared" si="93"/>
        <v>0</v>
      </c>
      <c r="AL279" s="69">
        <f t="shared" si="93"/>
        <v>0</v>
      </c>
      <c r="AM279" s="69">
        <f t="shared" si="93"/>
        <v>0</v>
      </c>
      <c r="AN279" s="69">
        <f t="shared" si="93"/>
        <v>0</v>
      </c>
      <c r="AO279" s="70">
        <f t="shared" si="93"/>
        <v>0</v>
      </c>
    </row>
    <row r="280" spans="2:41" outlineLevel="1">
      <c r="B280" s="33" t="s">
        <v>258</v>
      </c>
      <c r="C280" s="34" t="str">
        <f t="shared" si="89"/>
        <v>BR-356 | km 47 - 52</v>
      </c>
      <c r="D280" s="35" t="s">
        <v>18</v>
      </c>
      <c r="E280" s="36">
        <v>47</v>
      </c>
      <c r="F280" s="36">
        <v>52</v>
      </c>
      <c r="G280" s="37" t="s">
        <v>9</v>
      </c>
      <c r="H280" s="37">
        <v>2</v>
      </c>
      <c r="I280" s="55">
        <f t="shared" si="86"/>
        <v>426187.29100994626</v>
      </c>
      <c r="J280" s="78">
        <v>852374.58201989252</v>
      </c>
      <c r="K280" s="39">
        <v>4</v>
      </c>
      <c r="L280" s="69">
        <f t="shared" si="92"/>
        <v>0</v>
      </c>
      <c r="M280" s="69">
        <f t="shared" si="92"/>
        <v>0</v>
      </c>
      <c r="N280" s="69">
        <f t="shared" si="92"/>
        <v>0</v>
      </c>
      <c r="O280" s="69">
        <f t="shared" si="92"/>
        <v>852374.58201989252</v>
      </c>
      <c r="P280" s="69">
        <f t="shared" si="92"/>
        <v>0</v>
      </c>
      <c r="Q280" s="69">
        <f t="shared" si="92"/>
        <v>0</v>
      </c>
      <c r="R280" s="69">
        <f t="shared" si="92"/>
        <v>0</v>
      </c>
      <c r="S280" s="69">
        <f t="shared" si="92"/>
        <v>0</v>
      </c>
      <c r="T280" s="69">
        <f t="shared" si="92"/>
        <v>0</v>
      </c>
      <c r="U280" s="69">
        <f t="shared" si="92"/>
        <v>0</v>
      </c>
      <c r="V280" s="69">
        <f t="shared" si="92"/>
        <v>0</v>
      </c>
      <c r="W280" s="69">
        <f t="shared" si="92"/>
        <v>0</v>
      </c>
      <c r="X280" s="69">
        <f t="shared" si="92"/>
        <v>0</v>
      </c>
      <c r="Y280" s="69">
        <f t="shared" si="92"/>
        <v>0</v>
      </c>
      <c r="Z280" s="69">
        <f t="shared" si="92"/>
        <v>0</v>
      </c>
      <c r="AA280" s="69">
        <f t="shared" si="92"/>
        <v>0</v>
      </c>
      <c r="AB280" s="69">
        <f t="shared" si="93"/>
        <v>0</v>
      </c>
      <c r="AC280" s="69">
        <f t="shared" si="93"/>
        <v>0</v>
      </c>
      <c r="AD280" s="69">
        <f t="shared" si="93"/>
        <v>0</v>
      </c>
      <c r="AE280" s="69">
        <f t="shared" si="93"/>
        <v>0</v>
      </c>
      <c r="AF280" s="69">
        <f t="shared" si="93"/>
        <v>0</v>
      </c>
      <c r="AG280" s="69">
        <f t="shared" si="93"/>
        <v>0</v>
      </c>
      <c r="AH280" s="69">
        <f t="shared" si="93"/>
        <v>0</v>
      </c>
      <c r="AI280" s="69">
        <f t="shared" si="93"/>
        <v>0</v>
      </c>
      <c r="AJ280" s="69">
        <f t="shared" si="93"/>
        <v>0</v>
      </c>
      <c r="AK280" s="69">
        <f t="shared" si="93"/>
        <v>0</v>
      </c>
      <c r="AL280" s="69">
        <f t="shared" si="93"/>
        <v>0</v>
      </c>
      <c r="AM280" s="69">
        <f t="shared" si="93"/>
        <v>0</v>
      </c>
      <c r="AN280" s="69">
        <f t="shared" si="93"/>
        <v>0</v>
      </c>
      <c r="AO280" s="70">
        <f t="shared" si="93"/>
        <v>0</v>
      </c>
    </row>
    <row r="281" spans="2:41" outlineLevel="1">
      <c r="B281" s="33" t="s">
        <v>259</v>
      </c>
      <c r="C281" s="34" t="str">
        <f t="shared" si="89"/>
        <v>BR-356 | km 52 - 57</v>
      </c>
      <c r="D281" s="35" t="s">
        <v>18</v>
      </c>
      <c r="E281" s="36">
        <v>52</v>
      </c>
      <c r="F281" s="36">
        <v>57</v>
      </c>
      <c r="G281" s="37" t="s">
        <v>9</v>
      </c>
      <c r="H281" s="37">
        <v>4</v>
      </c>
      <c r="I281" s="55">
        <f t="shared" si="86"/>
        <v>426187.29100994626</v>
      </c>
      <c r="J281" s="78">
        <v>1704749.164039785</v>
      </c>
      <c r="K281" s="39">
        <v>4</v>
      </c>
      <c r="L281" s="69">
        <f t="shared" si="90"/>
        <v>0</v>
      </c>
      <c r="M281" s="69">
        <f t="shared" si="90"/>
        <v>0</v>
      </c>
      <c r="N281" s="69">
        <f t="shared" si="90"/>
        <v>0</v>
      </c>
      <c r="O281" s="69">
        <f t="shared" si="90"/>
        <v>1704749.164039785</v>
      </c>
      <c r="P281" s="69">
        <f t="shared" si="90"/>
        <v>0</v>
      </c>
      <c r="Q281" s="69">
        <f t="shared" si="90"/>
        <v>0</v>
      </c>
      <c r="R281" s="69">
        <f t="shared" si="90"/>
        <v>0</v>
      </c>
      <c r="S281" s="69">
        <f t="shared" si="90"/>
        <v>0</v>
      </c>
      <c r="T281" s="69">
        <f t="shared" si="90"/>
        <v>0</v>
      </c>
      <c r="U281" s="69">
        <f t="shared" si="90"/>
        <v>0</v>
      </c>
      <c r="V281" s="69">
        <f t="shared" si="90"/>
        <v>0</v>
      </c>
      <c r="W281" s="69">
        <f t="shared" si="90"/>
        <v>0</v>
      </c>
      <c r="X281" s="69">
        <f t="shared" si="90"/>
        <v>0</v>
      </c>
      <c r="Y281" s="69">
        <f t="shared" si="90"/>
        <v>0</v>
      </c>
      <c r="Z281" s="69">
        <f t="shared" si="90"/>
        <v>0</v>
      </c>
      <c r="AA281" s="69">
        <f t="shared" si="90"/>
        <v>0</v>
      </c>
      <c r="AB281" s="69">
        <f t="shared" si="91"/>
        <v>0</v>
      </c>
      <c r="AC281" s="69">
        <f t="shared" si="91"/>
        <v>0</v>
      </c>
      <c r="AD281" s="69">
        <f t="shared" si="91"/>
        <v>0</v>
      </c>
      <c r="AE281" s="69">
        <f t="shared" si="91"/>
        <v>0</v>
      </c>
      <c r="AF281" s="69">
        <f t="shared" si="91"/>
        <v>0</v>
      </c>
      <c r="AG281" s="69">
        <f t="shared" si="91"/>
        <v>0</v>
      </c>
      <c r="AH281" s="69">
        <f t="shared" si="91"/>
        <v>0</v>
      </c>
      <c r="AI281" s="69">
        <f t="shared" si="91"/>
        <v>0</v>
      </c>
      <c r="AJ281" s="69">
        <f t="shared" si="91"/>
        <v>0</v>
      </c>
      <c r="AK281" s="69">
        <f t="shared" si="91"/>
        <v>0</v>
      </c>
      <c r="AL281" s="69">
        <f t="shared" si="91"/>
        <v>0</v>
      </c>
      <c r="AM281" s="69">
        <f t="shared" si="91"/>
        <v>0</v>
      </c>
      <c r="AN281" s="69">
        <f t="shared" si="91"/>
        <v>0</v>
      </c>
      <c r="AO281" s="70">
        <f t="shared" si="91"/>
        <v>0</v>
      </c>
    </row>
    <row r="282" spans="2:41" outlineLevel="1">
      <c r="B282" s="33" t="s">
        <v>260</v>
      </c>
      <c r="C282" s="34" t="str">
        <f t="shared" si="89"/>
        <v>BR-356 | km 57 - 62</v>
      </c>
      <c r="D282" s="35" t="s">
        <v>18</v>
      </c>
      <c r="E282" s="36">
        <v>57</v>
      </c>
      <c r="F282" s="36">
        <v>62</v>
      </c>
      <c r="G282" s="37" t="s">
        <v>9</v>
      </c>
      <c r="H282" s="37">
        <v>2</v>
      </c>
      <c r="I282" s="55">
        <f t="shared" si="86"/>
        <v>426187.29100994626</v>
      </c>
      <c r="J282" s="78">
        <v>852374.58201989252</v>
      </c>
      <c r="K282" s="39">
        <v>4</v>
      </c>
      <c r="L282" s="69">
        <f t="shared" si="92"/>
        <v>0</v>
      </c>
      <c r="M282" s="69">
        <f t="shared" si="92"/>
        <v>0</v>
      </c>
      <c r="N282" s="69">
        <f t="shared" si="92"/>
        <v>0</v>
      </c>
      <c r="O282" s="69">
        <f t="shared" si="92"/>
        <v>852374.58201989252</v>
      </c>
      <c r="P282" s="69">
        <f t="shared" si="92"/>
        <v>0</v>
      </c>
      <c r="Q282" s="69">
        <f t="shared" si="92"/>
        <v>0</v>
      </c>
      <c r="R282" s="69">
        <f t="shared" si="92"/>
        <v>0</v>
      </c>
      <c r="S282" s="69">
        <f t="shared" si="92"/>
        <v>0</v>
      </c>
      <c r="T282" s="69">
        <f t="shared" si="92"/>
        <v>0</v>
      </c>
      <c r="U282" s="69">
        <f t="shared" si="92"/>
        <v>0</v>
      </c>
      <c r="V282" s="69">
        <f t="shared" si="92"/>
        <v>0</v>
      </c>
      <c r="W282" s="69">
        <f t="shared" si="92"/>
        <v>0</v>
      </c>
      <c r="X282" s="69">
        <f t="shared" si="92"/>
        <v>0</v>
      </c>
      <c r="Y282" s="69">
        <f t="shared" si="92"/>
        <v>0</v>
      </c>
      <c r="Z282" s="69">
        <f t="shared" si="92"/>
        <v>0</v>
      </c>
      <c r="AA282" s="69">
        <f t="shared" si="92"/>
        <v>0</v>
      </c>
      <c r="AB282" s="69">
        <f t="shared" si="93"/>
        <v>0</v>
      </c>
      <c r="AC282" s="69">
        <f t="shared" si="93"/>
        <v>0</v>
      </c>
      <c r="AD282" s="69">
        <f t="shared" si="93"/>
        <v>0</v>
      </c>
      <c r="AE282" s="69">
        <f t="shared" si="93"/>
        <v>0</v>
      </c>
      <c r="AF282" s="69">
        <f t="shared" si="93"/>
        <v>0</v>
      </c>
      <c r="AG282" s="69">
        <f t="shared" si="93"/>
        <v>0</v>
      </c>
      <c r="AH282" s="69">
        <f t="shared" si="93"/>
        <v>0</v>
      </c>
      <c r="AI282" s="69">
        <f t="shared" si="93"/>
        <v>0</v>
      </c>
      <c r="AJ282" s="69">
        <f t="shared" si="93"/>
        <v>0</v>
      </c>
      <c r="AK282" s="69">
        <f t="shared" si="93"/>
        <v>0</v>
      </c>
      <c r="AL282" s="69">
        <f t="shared" si="93"/>
        <v>0</v>
      </c>
      <c r="AM282" s="69">
        <f t="shared" si="93"/>
        <v>0</v>
      </c>
      <c r="AN282" s="69">
        <f t="shared" si="93"/>
        <v>0</v>
      </c>
      <c r="AO282" s="70">
        <f t="shared" si="93"/>
        <v>0</v>
      </c>
    </row>
    <row r="283" spans="2:41" outlineLevel="1">
      <c r="B283" s="33" t="s">
        <v>261</v>
      </c>
      <c r="C283" s="34" t="str">
        <f t="shared" si="89"/>
        <v>BR-356 | km 62 - 67</v>
      </c>
      <c r="D283" s="35" t="s">
        <v>18</v>
      </c>
      <c r="E283" s="48">
        <v>62</v>
      </c>
      <c r="F283" s="48">
        <v>67</v>
      </c>
      <c r="G283" s="37" t="s">
        <v>9</v>
      </c>
      <c r="H283" s="37">
        <v>4</v>
      </c>
      <c r="I283" s="55">
        <f t="shared" si="86"/>
        <v>426187.29100994626</v>
      </c>
      <c r="J283" s="78">
        <v>1704749.164039785</v>
      </c>
      <c r="K283" s="39">
        <v>5</v>
      </c>
      <c r="L283" s="69">
        <f t="shared" si="92"/>
        <v>0</v>
      </c>
      <c r="M283" s="69">
        <f t="shared" si="92"/>
        <v>0</v>
      </c>
      <c r="N283" s="69">
        <f t="shared" si="92"/>
        <v>0</v>
      </c>
      <c r="O283" s="69">
        <f t="shared" si="92"/>
        <v>0</v>
      </c>
      <c r="P283" s="69">
        <f t="shared" si="92"/>
        <v>1704749.164039785</v>
      </c>
      <c r="Q283" s="69">
        <f t="shared" si="92"/>
        <v>0</v>
      </c>
      <c r="R283" s="69">
        <f t="shared" si="92"/>
        <v>0</v>
      </c>
      <c r="S283" s="69">
        <f t="shared" si="92"/>
        <v>0</v>
      </c>
      <c r="T283" s="69">
        <f t="shared" si="92"/>
        <v>0</v>
      </c>
      <c r="U283" s="69">
        <f t="shared" si="92"/>
        <v>0</v>
      </c>
      <c r="V283" s="69">
        <f t="shared" si="92"/>
        <v>0</v>
      </c>
      <c r="W283" s="69">
        <f t="shared" si="92"/>
        <v>0</v>
      </c>
      <c r="X283" s="69">
        <f t="shared" si="92"/>
        <v>0</v>
      </c>
      <c r="Y283" s="69">
        <f t="shared" si="92"/>
        <v>0</v>
      </c>
      <c r="Z283" s="69">
        <f t="shared" si="92"/>
        <v>0</v>
      </c>
      <c r="AA283" s="69">
        <f t="shared" si="92"/>
        <v>0</v>
      </c>
      <c r="AB283" s="69">
        <f t="shared" si="93"/>
        <v>0</v>
      </c>
      <c r="AC283" s="69">
        <f t="shared" si="93"/>
        <v>0</v>
      </c>
      <c r="AD283" s="69">
        <f t="shared" si="93"/>
        <v>0</v>
      </c>
      <c r="AE283" s="69">
        <f t="shared" si="93"/>
        <v>0</v>
      </c>
      <c r="AF283" s="69">
        <f t="shared" si="93"/>
        <v>0</v>
      </c>
      <c r="AG283" s="69">
        <f t="shared" si="93"/>
        <v>0</v>
      </c>
      <c r="AH283" s="69">
        <f t="shared" si="93"/>
        <v>0</v>
      </c>
      <c r="AI283" s="69">
        <f t="shared" si="93"/>
        <v>0</v>
      </c>
      <c r="AJ283" s="69">
        <f t="shared" si="93"/>
        <v>0</v>
      </c>
      <c r="AK283" s="69">
        <f t="shared" si="93"/>
        <v>0</v>
      </c>
      <c r="AL283" s="69">
        <f t="shared" si="93"/>
        <v>0</v>
      </c>
      <c r="AM283" s="69">
        <f t="shared" si="93"/>
        <v>0</v>
      </c>
      <c r="AN283" s="69">
        <f t="shared" si="93"/>
        <v>0</v>
      </c>
      <c r="AO283" s="70">
        <f t="shared" si="93"/>
        <v>0</v>
      </c>
    </row>
    <row r="284" spans="2:41" outlineLevel="1">
      <c r="B284" s="33" t="s">
        <v>262</v>
      </c>
      <c r="C284" s="34" t="str">
        <f t="shared" si="89"/>
        <v>BR-356 | km 67 - 72</v>
      </c>
      <c r="D284" s="35" t="s">
        <v>18</v>
      </c>
      <c r="E284" s="48">
        <v>67</v>
      </c>
      <c r="F284" s="48">
        <v>72</v>
      </c>
      <c r="G284" s="37" t="s">
        <v>9</v>
      </c>
      <c r="H284" s="37">
        <v>1</v>
      </c>
      <c r="I284" s="55">
        <f t="shared" si="86"/>
        <v>426187.29100994626</v>
      </c>
      <c r="J284" s="78">
        <v>426187.29100994626</v>
      </c>
      <c r="K284" s="39">
        <v>5</v>
      </c>
      <c r="L284" s="69">
        <f t="shared" si="92"/>
        <v>0</v>
      </c>
      <c r="M284" s="69">
        <f t="shared" si="92"/>
        <v>0</v>
      </c>
      <c r="N284" s="69">
        <f t="shared" si="92"/>
        <v>0</v>
      </c>
      <c r="O284" s="69">
        <f t="shared" si="92"/>
        <v>0</v>
      </c>
      <c r="P284" s="69">
        <f t="shared" si="92"/>
        <v>426187.29100994626</v>
      </c>
      <c r="Q284" s="69">
        <f t="shared" si="92"/>
        <v>0</v>
      </c>
      <c r="R284" s="69">
        <f t="shared" si="92"/>
        <v>0</v>
      </c>
      <c r="S284" s="69">
        <f t="shared" si="92"/>
        <v>0</v>
      </c>
      <c r="T284" s="69">
        <f t="shared" si="92"/>
        <v>0</v>
      </c>
      <c r="U284" s="69">
        <f t="shared" si="92"/>
        <v>0</v>
      </c>
      <c r="V284" s="69">
        <f t="shared" si="92"/>
        <v>0</v>
      </c>
      <c r="W284" s="69">
        <f t="shared" si="92"/>
        <v>0</v>
      </c>
      <c r="X284" s="69">
        <f t="shared" si="92"/>
        <v>0</v>
      </c>
      <c r="Y284" s="69">
        <f t="shared" si="92"/>
        <v>0</v>
      </c>
      <c r="Z284" s="69">
        <f t="shared" si="92"/>
        <v>0</v>
      </c>
      <c r="AA284" s="69">
        <f t="shared" si="92"/>
        <v>0</v>
      </c>
      <c r="AB284" s="69">
        <f t="shared" si="93"/>
        <v>0</v>
      </c>
      <c r="AC284" s="69">
        <f t="shared" si="93"/>
        <v>0</v>
      </c>
      <c r="AD284" s="69">
        <f t="shared" si="93"/>
        <v>0</v>
      </c>
      <c r="AE284" s="69">
        <f t="shared" si="93"/>
        <v>0</v>
      </c>
      <c r="AF284" s="69">
        <f t="shared" si="93"/>
        <v>0</v>
      </c>
      <c r="AG284" s="69">
        <f t="shared" si="93"/>
        <v>0</v>
      </c>
      <c r="AH284" s="69">
        <f t="shared" si="93"/>
        <v>0</v>
      </c>
      <c r="AI284" s="69">
        <f t="shared" si="93"/>
        <v>0</v>
      </c>
      <c r="AJ284" s="69">
        <f t="shared" si="93"/>
        <v>0</v>
      </c>
      <c r="AK284" s="69">
        <f t="shared" si="93"/>
        <v>0</v>
      </c>
      <c r="AL284" s="69">
        <f t="shared" si="93"/>
        <v>0</v>
      </c>
      <c r="AM284" s="69">
        <f t="shared" si="93"/>
        <v>0</v>
      </c>
      <c r="AN284" s="69">
        <f t="shared" si="93"/>
        <v>0</v>
      </c>
      <c r="AO284" s="70">
        <f t="shared" si="93"/>
        <v>0</v>
      </c>
    </row>
    <row r="285" spans="2:41" outlineLevel="1">
      <c r="B285" s="33" t="s">
        <v>263</v>
      </c>
      <c r="C285" s="34" t="str">
        <f t="shared" si="89"/>
        <v>BR-356 | km 72 - 77</v>
      </c>
      <c r="D285" s="35" t="s">
        <v>18</v>
      </c>
      <c r="E285" s="48">
        <v>72</v>
      </c>
      <c r="F285" s="48">
        <v>77</v>
      </c>
      <c r="G285" s="37" t="s">
        <v>9</v>
      </c>
      <c r="H285" s="37">
        <v>3</v>
      </c>
      <c r="I285" s="55">
        <f t="shared" si="86"/>
        <v>426187.2910099462</v>
      </c>
      <c r="J285" s="78">
        <v>1278561.8730298385</v>
      </c>
      <c r="K285" s="39">
        <v>5</v>
      </c>
      <c r="L285" s="69">
        <f t="shared" si="92"/>
        <v>0</v>
      </c>
      <c r="M285" s="69">
        <f t="shared" si="92"/>
        <v>0</v>
      </c>
      <c r="N285" s="69">
        <f t="shared" si="92"/>
        <v>0</v>
      </c>
      <c r="O285" s="69">
        <f t="shared" si="92"/>
        <v>0</v>
      </c>
      <c r="P285" s="69">
        <f t="shared" si="92"/>
        <v>1278561.8730298385</v>
      </c>
      <c r="Q285" s="69">
        <f t="shared" si="92"/>
        <v>0</v>
      </c>
      <c r="R285" s="69">
        <f t="shared" si="92"/>
        <v>0</v>
      </c>
      <c r="S285" s="69">
        <f t="shared" si="92"/>
        <v>0</v>
      </c>
      <c r="T285" s="69">
        <f t="shared" si="92"/>
        <v>0</v>
      </c>
      <c r="U285" s="69">
        <f t="shared" si="92"/>
        <v>0</v>
      </c>
      <c r="V285" s="69">
        <f t="shared" si="92"/>
        <v>0</v>
      </c>
      <c r="W285" s="69">
        <f t="shared" si="92"/>
        <v>0</v>
      </c>
      <c r="X285" s="69">
        <f t="shared" si="92"/>
        <v>0</v>
      </c>
      <c r="Y285" s="69">
        <f t="shared" si="92"/>
        <v>0</v>
      </c>
      <c r="Z285" s="69">
        <f t="shared" si="92"/>
        <v>0</v>
      </c>
      <c r="AA285" s="69">
        <f t="shared" si="92"/>
        <v>0</v>
      </c>
      <c r="AB285" s="69">
        <f t="shared" si="93"/>
        <v>0</v>
      </c>
      <c r="AC285" s="69">
        <f t="shared" si="93"/>
        <v>0</v>
      </c>
      <c r="AD285" s="69">
        <f t="shared" si="93"/>
        <v>0</v>
      </c>
      <c r="AE285" s="69">
        <f t="shared" si="93"/>
        <v>0</v>
      </c>
      <c r="AF285" s="69">
        <f t="shared" si="93"/>
        <v>0</v>
      </c>
      <c r="AG285" s="69">
        <f t="shared" si="93"/>
        <v>0</v>
      </c>
      <c r="AH285" s="69">
        <f t="shared" si="93"/>
        <v>0</v>
      </c>
      <c r="AI285" s="69">
        <f t="shared" si="93"/>
        <v>0</v>
      </c>
      <c r="AJ285" s="69">
        <f t="shared" si="93"/>
        <v>0</v>
      </c>
      <c r="AK285" s="69">
        <f t="shared" si="93"/>
        <v>0</v>
      </c>
      <c r="AL285" s="69">
        <f t="shared" si="93"/>
        <v>0</v>
      </c>
      <c r="AM285" s="69">
        <f t="shared" si="93"/>
        <v>0</v>
      </c>
      <c r="AN285" s="69">
        <f t="shared" si="93"/>
        <v>0</v>
      </c>
      <c r="AO285" s="70">
        <f t="shared" si="93"/>
        <v>0</v>
      </c>
    </row>
    <row r="286" spans="2:41" outlineLevel="1">
      <c r="B286" s="33" t="s">
        <v>264</v>
      </c>
      <c r="C286" s="34" t="str">
        <f t="shared" si="89"/>
        <v>BR-356 | km 77 - 82</v>
      </c>
      <c r="D286" s="35" t="s">
        <v>18</v>
      </c>
      <c r="E286" s="48">
        <v>77</v>
      </c>
      <c r="F286" s="48">
        <v>82</v>
      </c>
      <c r="G286" s="37" t="s">
        <v>9</v>
      </c>
      <c r="H286" s="37">
        <v>2</v>
      </c>
      <c r="I286" s="55">
        <f t="shared" si="86"/>
        <v>426187.29100994626</v>
      </c>
      <c r="J286" s="78">
        <v>852374.58201989252</v>
      </c>
      <c r="K286" s="39">
        <v>5</v>
      </c>
      <c r="L286" s="69">
        <f t="shared" si="92"/>
        <v>0</v>
      </c>
      <c r="M286" s="69">
        <f t="shared" si="92"/>
        <v>0</v>
      </c>
      <c r="N286" s="69">
        <f t="shared" si="92"/>
        <v>0</v>
      </c>
      <c r="O286" s="69">
        <f t="shared" si="92"/>
        <v>0</v>
      </c>
      <c r="P286" s="69">
        <f t="shared" si="92"/>
        <v>852374.58201989252</v>
      </c>
      <c r="Q286" s="69">
        <f t="shared" si="92"/>
        <v>0</v>
      </c>
      <c r="R286" s="69">
        <f t="shared" si="92"/>
        <v>0</v>
      </c>
      <c r="S286" s="69">
        <f t="shared" si="92"/>
        <v>0</v>
      </c>
      <c r="T286" s="69">
        <f t="shared" si="92"/>
        <v>0</v>
      </c>
      <c r="U286" s="69">
        <f t="shared" si="92"/>
        <v>0</v>
      </c>
      <c r="V286" s="69">
        <f t="shared" si="92"/>
        <v>0</v>
      </c>
      <c r="W286" s="69">
        <f t="shared" si="92"/>
        <v>0</v>
      </c>
      <c r="X286" s="69">
        <f t="shared" si="92"/>
        <v>0</v>
      </c>
      <c r="Y286" s="69">
        <f t="shared" si="92"/>
        <v>0</v>
      </c>
      <c r="Z286" s="69">
        <f t="shared" si="92"/>
        <v>0</v>
      </c>
      <c r="AA286" s="69">
        <f t="shared" si="92"/>
        <v>0</v>
      </c>
      <c r="AB286" s="69">
        <f t="shared" si="93"/>
        <v>0</v>
      </c>
      <c r="AC286" s="69">
        <f t="shared" si="93"/>
        <v>0</v>
      </c>
      <c r="AD286" s="69">
        <f t="shared" si="93"/>
        <v>0</v>
      </c>
      <c r="AE286" s="69">
        <f t="shared" si="93"/>
        <v>0</v>
      </c>
      <c r="AF286" s="69">
        <f t="shared" si="93"/>
        <v>0</v>
      </c>
      <c r="AG286" s="69">
        <f t="shared" si="93"/>
        <v>0</v>
      </c>
      <c r="AH286" s="69">
        <f t="shared" si="93"/>
        <v>0</v>
      </c>
      <c r="AI286" s="69">
        <f t="shared" si="93"/>
        <v>0</v>
      </c>
      <c r="AJ286" s="69">
        <f t="shared" si="93"/>
        <v>0</v>
      </c>
      <c r="AK286" s="69">
        <f t="shared" si="93"/>
        <v>0</v>
      </c>
      <c r="AL286" s="69">
        <f t="shared" si="93"/>
        <v>0</v>
      </c>
      <c r="AM286" s="69">
        <f t="shared" si="93"/>
        <v>0</v>
      </c>
      <c r="AN286" s="69">
        <f t="shared" si="93"/>
        <v>0</v>
      </c>
      <c r="AO286" s="70">
        <f t="shared" si="93"/>
        <v>0</v>
      </c>
    </row>
    <row r="287" spans="2:41" outlineLevel="1">
      <c r="B287" s="33" t="s">
        <v>265</v>
      </c>
      <c r="C287" s="34" t="str">
        <f t="shared" si="89"/>
        <v>BR-356 | km 82 - 87</v>
      </c>
      <c r="D287" s="35" t="s">
        <v>18</v>
      </c>
      <c r="E287" s="48">
        <v>82</v>
      </c>
      <c r="F287" s="48">
        <v>87</v>
      </c>
      <c r="G287" s="37" t="s">
        <v>9</v>
      </c>
      <c r="H287" s="37">
        <v>2</v>
      </c>
      <c r="I287" s="55">
        <f t="shared" si="86"/>
        <v>426187.29100994626</v>
      </c>
      <c r="J287" s="78">
        <v>852374.58201989252</v>
      </c>
      <c r="K287" s="39">
        <v>6</v>
      </c>
      <c r="L287" s="69">
        <f t="shared" si="92"/>
        <v>0</v>
      </c>
      <c r="M287" s="69">
        <f t="shared" si="92"/>
        <v>0</v>
      </c>
      <c r="N287" s="69">
        <f t="shared" si="92"/>
        <v>0</v>
      </c>
      <c r="O287" s="69">
        <f t="shared" si="92"/>
        <v>0</v>
      </c>
      <c r="P287" s="69">
        <f t="shared" si="92"/>
        <v>0</v>
      </c>
      <c r="Q287" s="69">
        <f t="shared" si="92"/>
        <v>852374.58201989252</v>
      </c>
      <c r="R287" s="69">
        <f t="shared" si="92"/>
        <v>0</v>
      </c>
      <c r="S287" s="69">
        <f t="shared" si="92"/>
        <v>0</v>
      </c>
      <c r="T287" s="69">
        <f t="shared" si="92"/>
        <v>0</v>
      </c>
      <c r="U287" s="69">
        <f t="shared" si="92"/>
        <v>0</v>
      </c>
      <c r="V287" s="69">
        <f t="shared" si="92"/>
        <v>0</v>
      </c>
      <c r="W287" s="69">
        <f t="shared" si="92"/>
        <v>0</v>
      </c>
      <c r="X287" s="69">
        <f t="shared" si="92"/>
        <v>0</v>
      </c>
      <c r="Y287" s="69">
        <f t="shared" si="92"/>
        <v>0</v>
      </c>
      <c r="Z287" s="69">
        <f t="shared" ref="L287:AA303" si="94">IF($K287=Z$4,$J287,0)</f>
        <v>0</v>
      </c>
      <c r="AA287" s="69">
        <f t="shared" si="94"/>
        <v>0</v>
      </c>
      <c r="AB287" s="69">
        <f t="shared" si="93"/>
        <v>0</v>
      </c>
      <c r="AC287" s="69">
        <f t="shared" si="93"/>
        <v>0</v>
      </c>
      <c r="AD287" s="69">
        <f t="shared" si="93"/>
        <v>0</v>
      </c>
      <c r="AE287" s="69">
        <f t="shared" si="93"/>
        <v>0</v>
      </c>
      <c r="AF287" s="69">
        <f t="shared" si="93"/>
        <v>0</v>
      </c>
      <c r="AG287" s="69">
        <f t="shared" si="93"/>
        <v>0</v>
      </c>
      <c r="AH287" s="69">
        <f t="shared" si="93"/>
        <v>0</v>
      </c>
      <c r="AI287" s="69">
        <f t="shared" si="93"/>
        <v>0</v>
      </c>
      <c r="AJ287" s="69">
        <f t="shared" si="93"/>
        <v>0</v>
      </c>
      <c r="AK287" s="69">
        <f t="shared" si="93"/>
        <v>0</v>
      </c>
      <c r="AL287" s="69">
        <f t="shared" si="93"/>
        <v>0</v>
      </c>
      <c r="AM287" s="69">
        <f t="shared" si="93"/>
        <v>0</v>
      </c>
      <c r="AN287" s="69">
        <f t="shared" si="93"/>
        <v>0</v>
      </c>
      <c r="AO287" s="70">
        <f t="shared" si="93"/>
        <v>0</v>
      </c>
    </row>
    <row r="288" spans="2:41" outlineLevel="1">
      <c r="B288" s="33" t="s">
        <v>266</v>
      </c>
      <c r="C288" s="34" t="str">
        <f t="shared" si="89"/>
        <v>BR-356 | km 87 - 92</v>
      </c>
      <c r="D288" s="35" t="s">
        <v>18</v>
      </c>
      <c r="E288" s="48">
        <v>87</v>
      </c>
      <c r="F288" s="48">
        <v>92</v>
      </c>
      <c r="G288" s="37" t="s">
        <v>9</v>
      </c>
      <c r="H288" s="37">
        <v>2</v>
      </c>
      <c r="I288" s="55">
        <f t="shared" si="86"/>
        <v>426187.29100994626</v>
      </c>
      <c r="J288" s="78">
        <v>852374.58201989252</v>
      </c>
      <c r="K288" s="39">
        <v>6</v>
      </c>
      <c r="L288" s="69">
        <f t="shared" si="94"/>
        <v>0</v>
      </c>
      <c r="M288" s="69">
        <f t="shared" si="94"/>
        <v>0</v>
      </c>
      <c r="N288" s="69">
        <f t="shared" si="94"/>
        <v>0</v>
      </c>
      <c r="O288" s="69">
        <f t="shared" si="94"/>
        <v>0</v>
      </c>
      <c r="P288" s="69">
        <f t="shared" si="94"/>
        <v>0</v>
      </c>
      <c r="Q288" s="69">
        <f t="shared" si="94"/>
        <v>852374.58201989252</v>
      </c>
      <c r="R288" s="69">
        <f t="shared" si="94"/>
        <v>0</v>
      </c>
      <c r="S288" s="69">
        <f t="shared" si="94"/>
        <v>0</v>
      </c>
      <c r="T288" s="69">
        <f t="shared" si="94"/>
        <v>0</v>
      </c>
      <c r="U288" s="69">
        <f t="shared" si="94"/>
        <v>0</v>
      </c>
      <c r="V288" s="69">
        <f t="shared" si="94"/>
        <v>0</v>
      </c>
      <c r="W288" s="69">
        <f t="shared" si="94"/>
        <v>0</v>
      </c>
      <c r="X288" s="69">
        <f t="shared" si="94"/>
        <v>0</v>
      </c>
      <c r="Y288" s="69">
        <f t="shared" si="94"/>
        <v>0</v>
      </c>
      <c r="Z288" s="69">
        <f t="shared" si="94"/>
        <v>0</v>
      </c>
      <c r="AA288" s="69">
        <f t="shared" si="94"/>
        <v>0</v>
      </c>
      <c r="AB288" s="69">
        <f t="shared" si="93"/>
        <v>0</v>
      </c>
      <c r="AC288" s="69">
        <f t="shared" si="93"/>
        <v>0</v>
      </c>
      <c r="AD288" s="69">
        <f t="shared" si="93"/>
        <v>0</v>
      </c>
      <c r="AE288" s="69">
        <f t="shared" si="93"/>
        <v>0</v>
      </c>
      <c r="AF288" s="69">
        <f t="shared" si="93"/>
        <v>0</v>
      </c>
      <c r="AG288" s="69">
        <f t="shared" si="93"/>
        <v>0</v>
      </c>
      <c r="AH288" s="69">
        <f t="shared" si="93"/>
        <v>0</v>
      </c>
      <c r="AI288" s="69">
        <f t="shared" si="93"/>
        <v>0</v>
      </c>
      <c r="AJ288" s="69">
        <f t="shared" si="93"/>
        <v>0</v>
      </c>
      <c r="AK288" s="69">
        <f t="shared" si="93"/>
        <v>0</v>
      </c>
      <c r="AL288" s="69">
        <f t="shared" si="93"/>
        <v>0</v>
      </c>
      <c r="AM288" s="69">
        <f t="shared" si="93"/>
        <v>0</v>
      </c>
      <c r="AN288" s="69">
        <f t="shared" si="93"/>
        <v>0</v>
      </c>
      <c r="AO288" s="70">
        <f t="shared" si="93"/>
        <v>0</v>
      </c>
    </row>
    <row r="289" spans="2:41" outlineLevel="1">
      <c r="B289" s="33" t="s">
        <v>267</v>
      </c>
      <c r="C289" s="34" t="str">
        <f t="shared" si="89"/>
        <v>BR-356 | km 92 - 97</v>
      </c>
      <c r="D289" s="35" t="s">
        <v>18</v>
      </c>
      <c r="E289" s="48">
        <v>92</v>
      </c>
      <c r="F289" s="48">
        <v>97</v>
      </c>
      <c r="G289" s="37" t="s">
        <v>9</v>
      </c>
      <c r="H289" s="37">
        <v>3</v>
      </c>
      <c r="I289" s="55">
        <f t="shared" si="86"/>
        <v>426187.2910099462</v>
      </c>
      <c r="J289" s="78">
        <v>1278561.8730298385</v>
      </c>
      <c r="K289" s="39">
        <v>6</v>
      </c>
      <c r="L289" s="69">
        <f t="shared" si="94"/>
        <v>0</v>
      </c>
      <c r="M289" s="69">
        <f t="shared" si="94"/>
        <v>0</v>
      </c>
      <c r="N289" s="69">
        <f t="shared" si="94"/>
        <v>0</v>
      </c>
      <c r="O289" s="69">
        <f t="shared" si="94"/>
        <v>0</v>
      </c>
      <c r="P289" s="69">
        <f t="shared" si="94"/>
        <v>0</v>
      </c>
      <c r="Q289" s="69">
        <f t="shared" si="94"/>
        <v>1278561.8730298385</v>
      </c>
      <c r="R289" s="69">
        <f t="shared" si="94"/>
        <v>0</v>
      </c>
      <c r="S289" s="69">
        <f t="shared" si="94"/>
        <v>0</v>
      </c>
      <c r="T289" s="69">
        <f t="shared" si="94"/>
        <v>0</v>
      </c>
      <c r="U289" s="69">
        <f t="shared" si="94"/>
        <v>0</v>
      </c>
      <c r="V289" s="69">
        <f t="shared" si="94"/>
        <v>0</v>
      </c>
      <c r="W289" s="69">
        <f t="shared" si="94"/>
        <v>0</v>
      </c>
      <c r="X289" s="69">
        <f t="shared" si="94"/>
        <v>0</v>
      </c>
      <c r="Y289" s="69">
        <f t="shared" si="94"/>
        <v>0</v>
      </c>
      <c r="Z289" s="69">
        <f t="shared" si="94"/>
        <v>0</v>
      </c>
      <c r="AA289" s="69">
        <f t="shared" si="94"/>
        <v>0</v>
      </c>
      <c r="AB289" s="69">
        <f t="shared" si="93"/>
        <v>0</v>
      </c>
      <c r="AC289" s="69">
        <f t="shared" si="93"/>
        <v>0</v>
      </c>
      <c r="AD289" s="69">
        <f t="shared" si="93"/>
        <v>0</v>
      </c>
      <c r="AE289" s="69">
        <f t="shared" si="93"/>
        <v>0</v>
      </c>
      <c r="AF289" s="69">
        <f t="shared" si="93"/>
        <v>0</v>
      </c>
      <c r="AG289" s="69">
        <f t="shared" si="93"/>
        <v>0</v>
      </c>
      <c r="AH289" s="69">
        <f t="shared" si="93"/>
        <v>0</v>
      </c>
      <c r="AI289" s="69">
        <f t="shared" si="93"/>
        <v>0</v>
      </c>
      <c r="AJ289" s="69">
        <f t="shared" si="93"/>
        <v>0</v>
      </c>
      <c r="AK289" s="69">
        <f t="shared" si="93"/>
        <v>0</v>
      </c>
      <c r="AL289" s="69">
        <f t="shared" si="93"/>
        <v>0</v>
      </c>
      <c r="AM289" s="69">
        <f t="shared" si="93"/>
        <v>0</v>
      </c>
      <c r="AN289" s="69">
        <f t="shared" si="93"/>
        <v>0</v>
      </c>
      <c r="AO289" s="70">
        <f t="shared" si="93"/>
        <v>0</v>
      </c>
    </row>
    <row r="290" spans="2:41" outlineLevel="1">
      <c r="B290" s="33" t="s">
        <v>268</v>
      </c>
      <c r="C290" s="34" t="str">
        <f t="shared" si="89"/>
        <v>BR-356 | km 97 - 102</v>
      </c>
      <c r="D290" s="35" t="s">
        <v>18</v>
      </c>
      <c r="E290" s="48">
        <v>97</v>
      </c>
      <c r="F290" s="48">
        <v>102</v>
      </c>
      <c r="G290" s="37" t="s">
        <v>9</v>
      </c>
      <c r="H290" s="37">
        <v>3</v>
      </c>
      <c r="I290" s="55">
        <f t="shared" si="86"/>
        <v>426187.2910099462</v>
      </c>
      <c r="J290" s="78">
        <v>1278561.8730298385</v>
      </c>
      <c r="K290" s="39">
        <v>6</v>
      </c>
      <c r="L290" s="69">
        <f t="shared" si="94"/>
        <v>0</v>
      </c>
      <c r="M290" s="69">
        <f t="shared" si="94"/>
        <v>0</v>
      </c>
      <c r="N290" s="69">
        <f t="shared" si="94"/>
        <v>0</v>
      </c>
      <c r="O290" s="69">
        <f t="shared" si="94"/>
        <v>0</v>
      </c>
      <c r="P290" s="69">
        <f t="shared" si="94"/>
        <v>0</v>
      </c>
      <c r="Q290" s="69">
        <f t="shared" si="94"/>
        <v>1278561.8730298385</v>
      </c>
      <c r="R290" s="69">
        <f t="shared" si="94"/>
        <v>0</v>
      </c>
      <c r="S290" s="69">
        <f t="shared" si="94"/>
        <v>0</v>
      </c>
      <c r="T290" s="69">
        <f t="shared" si="94"/>
        <v>0</v>
      </c>
      <c r="U290" s="69">
        <f t="shared" si="94"/>
        <v>0</v>
      </c>
      <c r="V290" s="69">
        <f t="shared" si="94"/>
        <v>0</v>
      </c>
      <c r="W290" s="69">
        <f t="shared" si="94"/>
        <v>0</v>
      </c>
      <c r="X290" s="69">
        <f t="shared" si="94"/>
        <v>0</v>
      </c>
      <c r="Y290" s="69">
        <f t="shared" si="94"/>
        <v>0</v>
      </c>
      <c r="Z290" s="69">
        <f t="shared" si="94"/>
        <v>0</v>
      </c>
      <c r="AA290" s="69">
        <f t="shared" si="94"/>
        <v>0</v>
      </c>
      <c r="AB290" s="69">
        <f t="shared" si="93"/>
        <v>0</v>
      </c>
      <c r="AC290" s="69">
        <f t="shared" si="93"/>
        <v>0</v>
      </c>
      <c r="AD290" s="69">
        <f t="shared" si="93"/>
        <v>0</v>
      </c>
      <c r="AE290" s="69">
        <f t="shared" si="93"/>
        <v>0</v>
      </c>
      <c r="AF290" s="69">
        <f t="shared" si="93"/>
        <v>0</v>
      </c>
      <c r="AG290" s="69">
        <f t="shared" si="93"/>
        <v>0</v>
      </c>
      <c r="AH290" s="69">
        <f t="shared" si="93"/>
        <v>0</v>
      </c>
      <c r="AI290" s="69">
        <f t="shared" si="93"/>
        <v>0</v>
      </c>
      <c r="AJ290" s="69">
        <f t="shared" si="93"/>
        <v>0</v>
      </c>
      <c r="AK290" s="69">
        <f t="shared" si="93"/>
        <v>0</v>
      </c>
      <c r="AL290" s="69">
        <f t="shared" si="93"/>
        <v>0</v>
      </c>
      <c r="AM290" s="69">
        <f t="shared" si="93"/>
        <v>0</v>
      </c>
      <c r="AN290" s="69">
        <f t="shared" si="93"/>
        <v>0</v>
      </c>
      <c r="AO290" s="70">
        <f t="shared" si="93"/>
        <v>0</v>
      </c>
    </row>
    <row r="291" spans="2:41" outlineLevel="1">
      <c r="B291" s="33" t="s">
        <v>269</v>
      </c>
      <c r="C291" s="34" t="str">
        <f t="shared" si="89"/>
        <v>BR-356 | km 102 - 107</v>
      </c>
      <c r="D291" s="35" t="s">
        <v>18</v>
      </c>
      <c r="E291" s="48">
        <v>102</v>
      </c>
      <c r="F291" s="48">
        <v>107</v>
      </c>
      <c r="G291" s="37" t="s">
        <v>9</v>
      </c>
      <c r="H291" s="37">
        <v>0</v>
      </c>
      <c r="I291" s="55"/>
      <c r="J291" s="78">
        <v>0</v>
      </c>
      <c r="K291" s="39">
        <v>6</v>
      </c>
      <c r="L291" s="69">
        <f t="shared" si="94"/>
        <v>0</v>
      </c>
      <c r="M291" s="69">
        <f t="shared" si="94"/>
        <v>0</v>
      </c>
      <c r="N291" s="69">
        <f t="shared" si="94"/>
        <v>0</v>
      </c>
      <c r="O291" s="69">
        <f t="shared" si="94"/>
        <v>0</v>
      </c>
      <c r="P291" s="69">
        <f t="shared" si="94"/>
        <v>0</v>
      </c>
      <c r="Q291" s="69">
        <f t="shared" si="94"/>
        <v>0</v>
      </c>
      <c r="R291" s="69">
        <f t="shared" si="94"/>
        <v>0</v>
      </c>
      <c r="S291" s="69">
        <f t="shared" si="94"/>
        <v>0</v>
      </c>
      <c r="T291" s="69">
        <f t="shared" si="94"/>
        <v>0</v>
      </c>
      <c r="U291" s="69">
        <f t="shared" si="94"/>
        <v>0</v>
      </c>
      <c r="V291" s="69">
        <f t="shared" si="94"/>
        <v>0</v>
      </c>
      <c r="W291" s="69">
        <f t="shared" si="94"/>
        <v>0</v>
      </c>
      <c r="X291" s="69">
        <f t="shared" si="94"/>
        <v>0</v>
      </c>
      <c r="Y291" s="69">
        <f t="shared" si="94"/>
        <v>0</v>
      </c>
      <c r="Z291" s="69">
        <f t="shared" si="94"/>
        <v>0</v>
      </c>
      <c r="AA291" s="69">
        <f t="shared" si="94"/>
        <v>0</v>
      </c>
      <c r="AB291" s="69">
        <f t="shared" si="93"/>
        <v>0</v>
      </c>
      <c r="AC291" s="69">
        <f t="shared" si="93"/>
        <v>0</v>
      </c>
      <c r="AD291" s="69">
        <f t="shared" si="93"/>
        <v>0</v>
      </c>
      <c r="AE291" s="69">
        <f t="shared" si="93"/>
        <v>0</v>
      </c>
      <c r="AF291" s="69">
        <f t="shared" si="93"/>
        <v>0</v>
      </c>
      <c r="AG291" s="69">
        <f t="shared" si="93"/>
        <v>0</v>
      </c>
      <c r="AH291" s="69">
        <f t="shared" si="93"/>
        <v>0</v>
      </c>
      <c r="AI291" s="69">
        <f t="shared" si="93"/>
        <v>0</v>
      </c>
      <c r="AJ291" s="69">
        <f t="shared" si="93"/>
        <v>0</v>
      </c>
      <c r="AK291" s="69">
        <f t="shared" si="93"/>
        <v>0</v>
      </c>
      <c r="AL291" s="69">
        <f t="shared" si="93"/>
        <v>0</v>
      </c>
      <c r="AM291" s="69">
        <f t="shared" si="93"/>
        <v>0</v>
      </c>
      <c r="AN291" s="69">
        <f t="shared" si="93"/>
        <v>0</v>
      </c>
      <c r="AO291" s="70">
        <f t="shared" si="93"/>
        <v>0</v>
      </c>
    </row>
    <row r="292" spans="2:41" outlineLevel="1">
      <c r="B292" s="33" t="s">
        <v>270</v>
      </c>
      <c r="C292" s="34" t="str">
        <f t="shared" si="89"/>
        <v>BR-356 | km 107 - 111,3</v>
      </c>
      <c r="D292" s="35" t="s">
        <v>18</v>
      </c>
      <c r="E292" s="48">
        <v>107</v>
      </c>
      <c r="F292" s="48">
        <v>111.3</v>
      </c>
      <c r="G292" s="37" t="s">
        <v>9</v>
      </c>
      <c r="H292" s="37">
        <v>5</v>
      </c>
      <c r="I292" s="55">
        <f t="shared" si="86"/>
        <v>426187.29100994638</v>
      </c>
      <c r="J292" s="78">
        <v>2130936.4550497318</v>
      </c>
      <c r="K292" s="39">
        <v>6</v>
      </c>
      <c r="L292" s="69">
        <f t="shared" si="94"/>
        <v>0</v>
      </c>
      <c r="M292" s="69">
        <f t="shared" si="94"/>
        <v>0</v>
      </c>
      <c r="N292" s="69">
        <f t="shared" si="94"/>
        <v>0</v>
      </c>
      <c r="O292" s="69">
        <f t="shared" si="94"/>
        <v>0</v>
      </c>
      <c r="P292" s="69">
        <f t="shared" si="94"/>
        <v>0</v>
      </c>
      <c r="Q292" s="69">
        <f t="shared" si="94"/>
        <v>2130936.4550497318</v>
      </c>
      <c r="R292" s="69">
        <f t="shared" si="94"/>
        <v>0</v>
      </c>
      <c r="S292" s="69">
        <f t="shared" si="94"/>
        <v>0</v>
      </c>
      <c r="T292" s="69">
        <f t="shared" si="94"/>
        <v>0</v>
      </c>
      <c r="U292" s="69">
        <f t="shared" si="94"/>
        <v>0</v>
      </c>
      <c r="V292" s="69">
        <f t="shared" si="94"/>
        <v>0</v>
      </c>
      <c r="W292" s="69">
        <f t="shared" si="94"/>
        <v>0</v>
      </c>
      <c r="X292" s="69">
        <f t="shared" si="94"/>
        <v>0</v>
      </c>
      <c r="Y292" s="69">
        <f t="shared" si="94"/>
        <v>0</v>
      </c>
      <c r="Z292" s="69">
        <f t="shared" si="94"/>
        <v>0</v>
      </c>
      <c r="AA292" s="69">
        <f t="shared" si="94"/>
        <v>0</v>
      </c>
      <c r="AB292" s="69">
        <f t="shared" si="93"/>
        <v>0</v>
      </c>
      <c r="AC292" s="69">
        <f t="shared" si="93"/>
        <v>0</v>
      </c>
      <c r="AD292" s="69">
        <f t="shared" si="93"/>
        <v>0</v>
      </c>
      <c r="AE292" s="69">
        <f t="shared" si="93"/>
        <v>0</v>
      </c>
      <c r="AF292" s="69">
        <f t="shared" si="93"/>
        <v>0</v>
      </c>
      <c r="AG292" s="69">
        <f t="shared" si="93"/>
        <v>0</v>
      </c>
      <c r="AH292" s="69">
        <f t="shared" ref="AB292:AO307" si="95">IF($K292=AH$4,$J292,0)</f>
        <v>0</v>
      </c>
      <c r="AI292" s="69">
        <f t="shared" si="95"/>
        <v>0</v>
      </c>
      <c r="AJ292" s="69">
        <f t="shared" si="95"/>
        <v>0</v>
      </c>
      <c r="AK292" s="69">
        <f t="shared" si="95"/>
        <v>0</v>
      </c>
      <c r="AL292" s="69">
        <f t="shared" si="95"/>
        <v>0</v>
      </c>
      <c r="AM292" s="69">
        <f t="shared" si="95"/>
        <v>0</v>
      </c>
      <c r="AN292" s="69">
        <f t="shared" si="95"/>
        <v>0</v>
      </c>
      <c r="AO292" s="70">
        <f t="shared" si="95"/>
        <v>0</v>
      </c>
    </row>
    <row r="293" spans="2:41" outlineLevel="1">
      <c r="B293" s="33" t="s">
        <v>271</v>
      </c>
      <c r="C293" s="34" t="str">
        <f t="shared" si="89"/>
        <v>MG-262 | km 0 - 5</v>
      </c>
      <c r="D293" s="35" t="s">
        <v>21</v>
      </c>
      <c r="E293" s="48">
        <v>0</v>
      </c>
      <c r="F293" s="48">
        <v>5</v>
      </c>
      <c r="G293" s="37" t="s">
        <v>9</v>
      </c>
      <c r="H293" s="37">
        <v>2</v>
      </c>
      <c r="I293" s="55">
        <f t="shared" si="86"/>
        <v>202463.53798794627</v>
      </c>
      <c r="J293" s="78">
        <v>404927.07597589254</v>
      </c>
      <c r="K293" s="39">
        <v>6</v>
      </c>
      <c r="L293" s="69">
        <f t="shared" si="94"/>
        <v>0</v>
      </c>
      <c r="M293" s="69">
        <f t="shared" si="94"/>
        <v>0</v>
      </c>
      <c r="N293" s="69">
        <f t="shared" si="94"/>
        <v>0</v>
      </c>
      <c r="O293" s="69">
        <f t="shared" si="94"/>
        <v>0</v>
      </c>
      <c r="P293" s="69">
        <f t="shared" si="94"/>
        <v>0</v>
      </c>
      <c r="Q293" s="69">
        <f t="shared" si="94"/>
        <v>404927.07597589254</v>
      </c>
      <c r="R293" s="69">
        <f t="shared" si="94"/>
        <v>0</v>
      </c>
      <c r="S293" s="69">
        <f t="shared" si="94"/>
        <v>0</v>
      </c>
      <c r="T293" s="69">
        <f t="shared" si="94"/>
        <v>0</v>
      </c>
      <c r="U293" s="69">
        <f t="shared" si="94"/>
        <v>0</v>
      </c>
      <c r="V293" s="69">
        <f t="shared" si="94"/>
        <v>0</v>
      </c>
      <c r="W293" s="69">
        <f t="shared" si="94"/>
        <v>0</v>
      </c>
      <c r="X293" s="69">
        <f t="shared" si="94"/>
        <v>0</v>
      </c>
      <c r="Y293" s="69">
        <f t="shared" si="94"/>
        <v>0</v>
      </c>
      <c r="Z293" s="69">
        <f t="shared" si="94"/>
        <v>0</v>
      </c>
      <c r="AA293" s="69">
        <f t="shared" si="94"/>
        <v>0</v>
      </c>
      <c r="AB293" s="69">
        <f t="shared" si="95"/>
        <v>0</v>
      </c>
      <c r="AC293" s="69">
        <f t="shared" si="95"/>
        <v>0</v>
      </c>
      <c r="AD293" s="69">
        <f t="shared" si="95"/>
        <v>0</v>
      </c>
      <c r="AE293" s="69">
        <f t="shared" si="95"/>
        <v>0</v>
      </c>
      <c r="AF293" s="69">
        <f t="shared" si="95"/>
        <v>0</v>
      </c>
      <c r="AG293" s="69">
        <f t="shared" si="95"/>
        <v>0</v>
      </c>
      <c r="AH293" s="69">
        <f t="shared" si="95"/>
        <v>0</v>
      </c>
      <c r="AI293" s="69">
        <f t="shared" si="95"/>
        <v>0</v>
      </c>
      <c r="AJ293" s="69">
        <f t="shared" si="95"/>
        <v>0</v>
      </c>
      <c r="AK293" s="69">
        <f t="shared" si="95"/>
        <v>0</v>
      </c>
      <c r="AL293" s="69">
        <f t="shared" si="95"/>
        <v>0</v>
      </c>
      <c r="AM293" s="69">
        <f t="shared" si="95"/>
        <v>0</v>
      </c>
      <c r="AN293" s="69">
        <f t="shared" si="95"/>
        <v>0</v>
      </c>
      <c r="AO293" s="70">
        <f t="shared" si="95"/>
        <v>0</v>
      </c>
    </row>
    <row r="294" spans="2:41" outlineLevel="1">
      <c r="B294" s="33" t="s">
        <v>272</v>
      </c>
      <c r="C294" s="34" t="str">
        <f t="shared" si="89"/>
        <v>MG-262 | km 5 - 10</v>
      </c>
      <c r="D294" s="35" t="s">
        <v>21</v>
      </c>
      <c r="E294" s="48">
        <v>5</v>
      </c>
      <c r="F294" s="48">
        <v>10</v>
      </c>
      <c r="G294" s="37" t="s">
        <v>9</v>
      </c>
      <c r="H294" s="37">
        <v>0</v>
      </c>
      <c r="I294" s="55"/>
      <c r="J294" s="78">
        <v>0</v>
      </c>
      <c r="K294" s="39">
        <v>6</v>
      </c>
      <c r="L294" s="69">
        <f t="shared" si="94"/>
        <v>0</v>
      </c>
      <c r="M294" s="69">
        <f t="shared" si="94"/>
        <v>0</v>
      </c>
      <c r="N294" s="69">
        <f t="shared" si="94"/>
        <v>0</v>
      </c>
      <c r="O294" s="69">
        <f t="shared" si="94"/>
        <v>0</v>
      </c>
      <c r="P294" s="69">
        <f t="shared" si="94"/>
        <v>0</v>
      </c>
      <c r="Q294" s="69">
        <f t="shared" si="94"/>
        <v>0</v>
      </c>
      <c r="R294" s="69">
        <f t="shared" si="94"/>
        <v>0</v>
      </c>
      <c r="S294" s="69">
        <f t="shared" si="94"/>
        <v>0</v>
      </c>
      <c r="T294" s="69">
        <f t="shared" si="94"/>
        <v>0</v>
      </c>
      <c r="U294" s="69">
        <f t="shared" si="94"/>
        <v>0</v>
      </c>
      <c r="V294" s="69">
        <f t="shared" si="94"/>
        <v>0</v>
      </c>
      <c r="W294" s="69">
        <f t="shared" si="94"/>
        <v>0</v>
      </c>
      <c r="X294" s="69">
        <f t="shared" si="94"/>
        <v>0</v>
      </c>
      <c r="Y294" s="69">
        <f t="shared" si="94"/>
        <v>0</v>
      </c>
      <c r="Z294" s="69">
        <f t="shared" si="94"/>
        <v>0</v>
      </c>
      <c r="AA294" s="69">
        <f t="shared" si="94"/>
        <v>0</v>
      </c>
      <c r="AB294" s="69">
        <f t="shared" si="95"/>
        <v>0</v>
      </c>
      <c r="AC294" s="69">
        <f t="shared" si="95"/>
        <v>0</v>
      </c>
      <c r="AD294" s="69">
        <f t="shared" si="95"/>
        <v>0</v>
      </c>
      <c r="AE294" s="69">
        <f t="shared" si="95"/>
        <v>0</v>
      </c>
      <c r="AF294" s="69">
        <f t="shared" si="95"/>
        <v>0</v>
      </c>
      <c r="AG294" s="69">
        <f t="shared" si="95"/>
        <v>0</v>
      </c>
      <c r="AH294" s="69">
        <f t="shared" si="95"/>
        <v>0</v>
      </c>
      <c r="AI294" s="69">
        <f t="shared" si="95"/>
        <v>0</v>
      </c>
      <c r="AJ294" s="69">
        <f t="shared" si="95"/>
        <v>0</v>
      </c>
      <c r="AK294" s="69">
        <f t="shared" si="95"/>
        <v>0</v>
      </c>
      <c r="AL294" s="69">
        <f t="shared" si="95"/>
        <v>0</v>
      </c>
      <c r="AM294" s="69">
        <f t="shared" si="95"/>
        <v>0</v>
      </c>
      <c r="AN294" s="69">
        <f t="shared" si="95"/>
        <v>0</v>
      </c>
      <c r="AO294" s="70">
        <f t="shared" si="95"/>
        <v>0</v>
      </c>
    </row>
    <row r="295" spans="2:41" outlineLevel="1">
      <c r="B295" s="33" t="s">
        <v>273</v>
      </c>
      <c r="C295" s="34" t="str">
        <f t="shared" si="89"/>
        <v>MG-262 | km 10 - 15</v>
      </c>
      <c r="D295" s="35" t="s">
        <v>21</v>
      </c>
      <c r="E295" s="48">
        <v>10</v>
      </c>
      <c r="F295" s="48">
        <v>15</v>
      </c>
      <c r="G295" s="37" t="s">
        <v>9</v>
      </c>
      <c r="H295" s="37">
        <v>1</v>
      </c>
      <c r="I295" s="55">
        <f t="shared" si="86"/>
        <v>202463.53798794627</v>
      </c>
      <c r="J295" s="78">
        <v>202463.53798794627</v>
      </c>
      <c r="K295" s="39">
        <v>6</v>
      </c>
      <c r="L295" s="69">
        <f t="shared" si="94"/>
        <v>0</v>
      </c>
      <c r="M295" s="69">
        <f t="shared" si="94"/>
        <v>0</v>
      </c>
      <c r="N295" s="69">
        <f t="shared" si="94"/>
        <v>0</v>
      </c>
      <c r="O295" s="69">
        <f t="shared" si="94"/>
        <v>0</v>
      </c>
      <c r="P295" s="69">
        <f t="shared" si="94"/>
        <v>0</v>
      </c>
      <c r="Q295" s="69">
        <f t="shared" si="94"/>
        <v>202463.53798794627</v>
      </c>
      <c r="R295" s="69">
        <f t="shared" si="94"/>
        <v>0</v>
      </c>
      <c r="S295" s="69">
        <f t="shared" si="94"/>
        <v>0</v>
      </c>
      <c r="T295" s="69">
        <f t="shared" si="94"/>
        <v>0</v>
      </c>
      <c r="U295" s="69">
        <f t="shared" si="94"/>
        <v>0</v>
      </c>
      <c r="V295" s="69">
        <f t="shared" si="94"/>
        <v>0</v>
      </c>
      <c r="W295" s="69">
        <f t="shared" si="94"/>
        <v>0</v>
      </c>
      <c r="X295" s="69">
        <f t="shared" si="94"/>
        <v>0</v>
      </c>
      <c r="Y295" s="69">
        <f t="shared" si="94"/>
        <v>0</v>
      </c>
      <c r="Z295" s="69">
        <f t="shared" si="94"/>
        <v>0</v>
      </c>
      <c r="AA295" s="69">
        <f t="shared" si="94"/>
        <v>0</v>
      </c>
      <c r="AB295" s="69">
        <f t="shared" si="95"/>
        <v>0</v>
      </c>
      <c r="AC295" s="69">
        <f t="shared" si="95"/>
        <v>0</v>
      </c>
      <c r="AD295" s="69">
        <f t="shared" si="95"/>
        <v>0</v>
      </c>
      <c r="AE295" s="69">
        <f t="shared" si="95"/>
        <v>0</v>
      </c>
      <c r="AF295" s="69">
        <f t="shared" si="95"/>
        <v>0</v>
      </c>
      <c r="AG295" s="69">
        <f t="shared" si="95"/>
        <v>0</v>
      </c>
      <c r="AH295" s="69">
        <f t="shared" si="95"/>
        <v>0</v>
      </c>
      <c r="AI295" s="69">
        <f t="shared" si="95"/>
        <v>0</v>
      </c>
      <c r="AJ295" s="69">
        <f t="shared" si="95"/>
        <v>0</v>
      </c>
      <c r="AK295" s="69">
        <f t="shared" si="95"/>
        <v>0</v>
      </c>
      <c r="AL295" s="69">
        <f t="shared" si="95"/>
        <v>0</v>
      </c>
      <c r="AM295" s="69">
        <f t="shared" si="95"/>
        <v>0</v>
      </c>
      <c r="AN295" s="69">
        <f t="shared" si="95"/>
        <v>0</v>
      </c>
      <c r="AO295" s="70">
        <f t="shared" si="95"/>
        <v>0</v>
      </c>
    </row>
    <row r="296" spans="2:41" outlineLevel="1">
      <c r="B296" s="33" t="s">
        <v>274</v>
      </c>
      <c r="C296" s="34" t="str">
        <f t="shared" si="89"/>
        <v>MG-262 | km 15 - 20</v>
      </c>
      <c r="D296" s="35" t="s">
        <v>21</v>
      </c>
      <c r="E296" s="48">
        <v>15</v>
      </c>
      <c r="F296" s="48">
        <v>20</v>
      </c>
      <c r="G296" s="37" t="s">
        <v>9</v>
      </c>
      <c r="H296" s="37">
        <v>2</v>
      </c>
      <c r="I296" s="55">
        <f t="shared" si="86"/>
        <v>202463.53798794627</v>
      </c>
      <c r="J296" s="78">
        <v>404927.07597589254</v>
      </c>
      <c r="K296" s="39">
        <v>6</v>
      </c>
      <c r="L296" s="69">
        <f t="shared" si="94"/>
        <v>0</v>
      </c>
      <c r="M296" s="69">
        <f t="shared" si="94"/>
        <v>0</v>
      </c>
      <c r="N296" s="69">
        <f t="shared" si="94"/>
        <v>0</v>
      </c>
      <c r="O296" s="69">
        <f t="shared" si="94"/>
        <v>0</v>
      </c>
      <c r="P296" s="69">
        <f t="shared" si="94"/>
        <v>0</v>
      </c>
      <c r="Q296" s="69">
        <f t="shared" si="94"/>
        <v>404927.07597589254</v>
      </c>
      <c r="R296" s="69">
        <f t="shared" si="94"/>
        <v>0</v>
      </c>
      <c r="S296" s="69">
        <f t="shared" si="94"/>
        <v>0</v>
      </c>
      <c r="T296" s="69">
        <f t="shared" si="94"/>
        <v>0</v>
      </c>
      <c r="U296" s="69">
        <f t="shared" si="94"/>
        <v>0</v>
      </c>
      <c r="V296" s="69">
        <f t="shared" si="94"/>
        <v>0</v>
      </c>
      <c r="W296" s="69">
        <f t="shared" si="94"/>
        <v>0</v>
      </c>
      <c r="X296" s="69">
        <f t="shared" si="94"/>
        <v>0</v>
      </c>
      <c r="Y296" s="69">
        <f t="shared" si="94"/>
        <v>0</v>
      </c>
      <c r="Z296" s="69">
        <f t="shared" si="94"/>
        <v>0</v>
      </c>
      <c r="AA296" s="69">
        <f t="shared" si="94"/>
        <v>0</v>
      </c>
      <c r="AB296" s="69">
        <f t="shared" si="95"/>
        <v>0</v>
      </c>
      <c r="AC296" s="69">
        <f t="shared" si="95"/>
        <v>0</v>
      </c>
      <c r="AD296" s="69">
        <f t="shared" si="95"/>
        <v>0</v>
      </c>
      <c r="AE296" s="69">
        <f t="shared" si="95"/>
        <v>0</v>
      </c>
      <c r="AF296" s="69">
        <f t="shared" si="95"/>
        <v>0</v>
      </c>
      <c r="AG296" s="69">
        <f t="shared" si="95"/>
        <v>0</v>
      </c>
      <c r="AH296" s="69">
        <f t="shared" si="95"/>
        <v>0</v>
      </c>
      <c r="AI296" s="69">
        <f t="shared" si="95"/>
        <v>0</v>
      </c>
      <c r="AJ296" s="69">
        <f t="shared" si="95"/>
        <v>0</v>
      </c>
      <c r="AK296" s="69">
        <f t="shared" si="95"/>
        <v>0</v>
      </c>
      <c r="AL296" s="69">
        <f t="shared" si="95"/>
        <v>0</v>
      </c>
      <c r="AM296" s="69">
        <f t="shared" si="95"/>
        <v>0</v>
      </c>
      <c r="AN296" s="69">
        <f t="shared" si="95"/>
        <v>0</v>
      </c>
      <c r="AO296" s="70">
        <f t="shared" si="95"/>
        <v>0</v>
      </c>
    </row>
    <row r="297" spans="2:41" outlineLevel="1">
      <c r="B297" s="33" t="s">
        <v>275</v>
      </c>
      <c r="C297" s="34" t="str">
        <f t="shared" si="89"/>
        <v>MG-262 | km 20 - 25</v>
      </c>
      <c r="D297" s="35" t="s">
        <v>21</v>
      </c>
      <c r="E297" s="48">
        <v>20</v>
      </c>
      <c r="F297" s="48">
        <v>25</v>
      </c>
      <c r="G297" s="37" t="s">
        <v>9</v>
      </c>
      <c r="H297" s="37">
        <v>3</v>
      </c>
      <c r="I297" s="55">
        <f t="shared" si="86"/>
        <v>202463.53798794621</v>
      </c>
      <c r="J297" s="78">
        <v>607390.61396383867</v>
      </c>
      <c r="K297" s="39">
        <v>5</v>
      </c>
      <c r="L297" s="69">
        <f t="shared" si="94"/>
        <v>0</v>
      </c>
      <c r="M297" s="69">
        <f t="shared" si="94"/>
        <v>0</v>
      </c>
      <c r="N297" s="69">
        <f t="shared" si="94"/>
        <v>0</v>
      </c>
      <c r="O297" s="69">
        <f t="shared" si="94"/>
        <v>0</v>
      </c>
      <c r="P297" s="69">
        <f t="shared" si="94"/>
        <v>607390.61396383867</v>
      </c>
      <c r="Q297" s="69">
        <f t="shared" si="94"/>
        <v>0</v>
      </c>
      <c r="R297" s="69">
        <f t="shared" si="94"/>
        <v>0</v>
      </c>
      <c r="S297" s="69">
        <f t="shared" si="94"/>
        <v>0</v>
      </c>
      <c r="T297" s="69">
        <f t="shared" si="94"/>
        <v>0</v>
      </c>
      <c r="U297" s="69">
        <f t="shared" si="94"/>
        <v>0</v>
      </c>
      <c r="V297" s="69">
        <f t="shared" si="94"/>
        <v>0</v>
      </c>
      <c r="W297" s="69">
        <f t="shared" si="94"/>
        <v>0</v>
      </c>
      <c r="X297" s="69">
        <f t="shared" si="94"/>
        <v>0</v>
      </c>
      <c r="Y297" s="69">
        <f t="shared" si="94"/>
        <v>0</v>
      </c>
      <c r="Z297" s="69">
        <f t="shared" si="94"/>
        <v>0</v>
      </c>
      <c r="AA297" s="69">
        <f t="shared" si="94"/>
        <v>0</v>
      </c>
      <c r="AB297" s="69">
        <f t="shared" si="95"/>
        <v>0</v>
      </c>
      <c r="AC297" s="69">
        <f t="shared" si="95"/>
        <v>0</v>
      </c>
      <c r="AD297" s="69">
        <f t="shared" si="95"/>
        <v>0</v>
      </c>
      <c r="AE297" s="69">
        <f t="shared" si="95"/>
        <v>0</v>
      </c>
      <c r="AF297" s="69">
        <f t="shared" si="95"/>
        <v>0</v>
      </c>
      <c r="AG297" s="69">
        <f t="shared" si="95"/>
        <v>0</v>
      </c>
      <c r="AH297" s="69">
        <f t="shared" si="95"/>
        <v>0</v>
      </c>
      <c r="AI297" s="69">
        <f t="shared" si="95"/>
        <v>0</v>
      </c>
      <c r="AJ297" s="69">
        <f t="shared" si="95"/>
        <v>0</v>
      </c>
      <c r="AK297" s="69">
        <f t="shared" si="95"/>
        <v>0</v>
      </c>
      <c r="AL297" s="69">
        <f t="shared" si="95"/>
        <v>0</v>
      </c>
      <c r="AM297" s="69">
        <f t="shared" si="95"/>
        <v>0</v>
      </c>
      <c r="AN297" s="69">
        <f t="shared" si="95"/>
        <v>0</v>
      </c>
      <c r="AO297" s="70">
        <f t="shared" si="95"/>
        <v>0</v>
      </c>
    </row>
    <row r="298" spans="2:41" outlineLevel="1">
      <c r="B298" s="33" t="s">
        <v>276</v>
      </c>
      <c r="C298" s="34" t="str">
        <f t="shared" si="89"/>
        <v>MG-262 | km 25 - 30</v>
      </c>
      <c r="D298" s="35" t="s">
        <v>21</v>
      </c>
      <c r="E298" s="48">
        <v>25</v>
      </c>
      <c r="F298" s="48">
        <v>30</v>
      </c>
      <c r="G298" s="37" t="s">
        <v>9</v>
      </c>
      <c r="H298" s="37">
        <v>2</v>
      </c>
      <c r="I298" s="55">
        <f t="shared" si="86"/>
        <v>202463.53798794627</v>
      </c>
      <c r="J298" s="78">
        <v>404927.07597589254</v>
      </c>
      <c r="K298" s="39">
        <v>5</v>
      </c>
      <c r="L298" s="69">
        <f t="shared" si="94"/>
        <v>0</v>
      </c>
      <c r="M298" s="69">
        <f t="shared" si="94"/>
        <v>0</v>
      </c>
      <c r="N298" s="69">
        <f t="shared" si="94"/>
        <v>0</v>
      </c>
      <c r="O298" s="69">
        <f t="shared" si="94"/>
        <v>0</v>
      </c>
      <c r="P298" s="69">
        <f t="shared" si="94"/>
        <v>404927.07597589254</v>
      </c>
      <c r="Q298" s="69">
        <f t="shared" si="94"/>
        <v>0</v>
      </c>
      <c r="R298" s="69">
        <f t="shared" si="94"/>
        <v>0</v>
      </c>
      <c r="S298" s="69">
        <f t="shared" si="94"/>
        <v>0</v>
      </c>
      <c r="T298" s="69">
        <f t="shared" si="94"/>
        <v>0</v>
      </c>
      <c r="U298" s="69">
        <f t="shared" si="94"/>
        <v>0</v>
      </c>
      <c r="V298" s="69">
        <f t="shared" si="94"/>
        <v>0</v>
      </c>
      <c r="W298" s="69">
        <f t="shared" si="94"/>
        <v>0</v>
      </c>
      <c r="X298" s="69">
        <f t="shared" si="94"/>
        <v>0</v>
      </c>
      <c r="Y298" s="69">
        <f t="shared" si="94"/>
        <v>0</v>
      </c>
      <c r="Z298" s="69">
        <f t="shared" si="94"/>
        <v>0</v>
      </c>
      <c r="AA298" s="69">
        <f t="shared" si="94"/>
        <v>0</v>
      </c>
      <c r="AB298" s="69">
        <f t="shared" si="95"/>
        <v>0</v>
      </c>
      <c r="AC298" s="69">
        <f t="shared" si="95"/>
        <v>0</v>
      </c>
      <c r="AD298" s="69">
        <f t="shared" si="95"/>
        <v>0</v>
      </c>
      <c r="AE298" s="69">
        <f t="shared" si="95"/>
        <v>0</v>
      </c>
      <c r="AF298" s="69">
        <f t="shared" si="95"/>
        <v>0</v>
      </c>
      <c r="AG298" s="69">
        <f t="shared" si="95"/>
        <v>0</v>
      </c>
      <c r="AH298" s="69">
        <f t="shared" si="95"/>
        <v>0</v>
      </c>
      <c r="AI298" s="69">
        <f t="shared" si="95"/>
        <v>0</v>
      </c>
      <c r="AJ298" s="69">
        <f t="shared" si="95"/>
        <v>0</v>
      </c>
      <c r="AK298" s="69">
        <f t="shared" si="95"/>
        <v>0</v>
      </c>
      <c r="AL298" s="69">
        <f t="shared" si="95"/>
        <v>0</v>
      </c>
      <c r="AM298" s="69">
        <f t="shared" si="95"/>
        <v>0</v>
      </c>
      <c r="AN298" s="69">
        <f t="shared" si="95"/>
        <v>0</v>
      </c>
      <c r="AO298" s="70">
        <f t="shared" si="95"/>
        <v>0</v>
      </c>
    </row>
    <row r="299" spans="2:41" outlineLevel="1">
      <c r="B299" s="33" t="s">
        <v>277</v>
      </c>
      <c r="C299" s="34" t="str">
        <f t="shared" si="89"/>
        <v>MG-262 | km 30 - 35</v>
      </c>
      <c r="D299" s="35" t="s">
        <v>21</v>
      </c>
      <c r="E299" s="48">
        <v>30</v>
      </c>
      <c r="F299" s="48">
        <v>35</v>
      </c>
      <c r="G299" s="37" t="s">
        <v>9</v>
      </c>
      <c r="H299" s="37">
        <v>0</v>
      </c>
      <c r="I299" s="55"/>
      <c r="J299" s="78">
        <v>0</v>
      </c>
      <c r="K299" s="39">
        <v>5</v>
      </c>
      <c r="L299" s="69">
        <f t="shared" si="94"/>
        <v>0</v>
      </c>
      <c r="M299" s="69">
        <f t="shared" si="94"/>
        <v>0</v>
      </c>
      <c r="N299" s="69">
        <f t="shared" si="94"/>
        <v>0</v>
      </c>
      <c r="O299" s="69">
        <f t="shared" si="94"/>
        <v>0</v>
      </c>
      <c r="P299" s="69">
        <f t="shared" si="94"/>
        <v>0</v>
      </c>
      <c r="Q299" s="69">
        <f t="shared" si="94"/>
        <v>0</v>
      </c>
      <c r="R299" s="69">
        <f t="shared" si="94"/>
        <v>0</v>
      </c>
      <c r="S299" s="69">
        <f t="shared" si="94"/>
        <v>0</v>
      </c>
      <c r="T299" s="69">
        <f t="shared" si="94"/>
        <v>0</v>
      </c>
      <c r="U299" s="69">
        <f t="shared" si="94"/>
        <v>0</v>
      </c>
      <c r="V299" s="69">
        <f t="shared" si="94"/>
        <v>0</v>
      </c>
      <c r="W299" s="69">
        <f t="shared" si="94"/>
        <v>0</v>
      </c>
      <c r="X299" s="69">
        <f t="shared" si="94"/>
        <v>0</v>
      </c>
      <c r="Y299" s="69">
        <f t="shared" si="94"/>
        <v>0</v>
      </c>
      <c r="Z299" s="69">
        <f t="shared" si="94"/>
        <v>0</v>
      </c>
      <c r="AA299" s="69">
        <f t="shared" si="94"/>
        <v>0</v>
      </c>
      <c r="AB299" s="69">
        <f t="shared" si="95"/>
        <v>0</v>
      </c>
      <c r="AC299" s="69">
        <f t="shared" si="95"/>
        <v>0</v>
      </c>
      <c r="AD299" s="69">
        <f t="shared" si="95"/>
        <v>0</v>
      </c>
      <c r="AE299" s="69">
        <f t="shared" si="95"/>
        <v>0</v>
      </c>
      <c r="AF299" s="69">
        <f t="shared" si="95"/>
        <v>0</v>
      </c>
      <c r="AG299" s="69">
        <f t="shared" si="95"/>
        <v>0</v>
      </c>
      <c r="AH299" s="69">
        <f t="shared" si="95"/>
        <v>0</v>
      </c>
      <c r="AI299" s="69">
        <f t="shared" si="95"/>
        <v>0</v>
      </c>
      <c r="AJ299" s="69">
        <f t="shared" si="95"/>
        <v>0</v>
      </c>
      <c r="AK299" s="69">
        <f t="shared" si="95"/>
        <v>0</v>
      </c>
      <c r="AL299" s="69">
        <f t="shared" si="95"/>
        <v>0</v>
      </c>
      <c r="AM299" s="69">
        <f t="shared" si="95"/>
        <v>0</v>
      </c>
      <c r="AN299" s="69">
        <f t="shared" si="95"/>
        <v>0</v>
      </c>
      <c r="AO299" s="70">
        <f t="shared" si="95"/>
        <v>0</v>
      </c>
    </row>
    <row r="300" spans="2:41" outlineLevel="1">
      <c r="B300" s="33" t="s">
        <v>278</v>
      </c>
      <c r="C300" s="34" t="str">
        <f t="shared" si="89"/>
        <v>MG-262 | km 35 - 40</v>
      </c>
      <c r="D300" s="35" t="s">
        <v>21</v>
      </c>
      <c r="E300" s="48">
        <v>35</v>
      </c>
      <c r="F300" s="48">
        <v>40</v>
      </c>
      <c r="G300" s="37" t="s">
        <v>9</v>
      </c>
      <c r="H300" s="37">
        <v>1</v>
      </c>
      <c r="I300" s="55">
        <f t="shared" si="86"/>
        <v>202463.53798794627</v>
      </c>
      <c r="J300" s="78">
        <v>202463.53798794627</v>
      </c>
      <c r="K300" s="39">
        <v>5</v>
      </c>
      <c r="L300" s="69">
        <f t="shared" si="94"/>
        <v>0</v>
      </c>
      <c r="M300" s="69">
        <f t="shared" si="94"/>
        <v>0</v>
      </c>
      <c r="N300" s="69">
        <f t="shared" si="94"/>
        <v>0</v>
      </c>
      <c r="O300" s="69">
        <f t="shared" si="94"/>
        <v>0</v>
      </c>
      <c r="P300" s="69">
        <f t="shared" si="94"/>
        <v>202463.53798794627</v>
      </c>
      <c r="Q300" s="69">
        <f t="shared" si="94"/>
        <v>0</v>
      </c>
      <c r="R300" s="69">
        <f t="shared" si="94"/>
        <v>0</v>
      </c>
      <c r="S300" s="69">
        <f t="shared" si="94"/>
        <v>0</v>
      </c>
      <c r="T300" s="69">
        <f t="shared" si="94"/>
        <v>0</v>
      </c>
      <c r="U300" s="69">
        <f t="shared" si="94"/>
        <v>0</v>
      </c>
      <c r="V300" s="69">
        <f t="shared" si="94"/>
        <v>0</v>
      </c>
      <c r="W300" s="69">
        <f t="shared" si="94"/>
        <v>0</v>
      </c>
      <c r="X300" s="69">
        <f t="shared" si="94"/>
        <v>0</v>
      </c>
      <c r="Y300" s="69">
        <f t="shared" si="94"/>
        <v>0</v>
      </c>
      <c r="Z300" s="69">
        <f t="shared" si="94"/>
        <v>0</v>
      </c>
      <c r="AA300" s="69">
        <f t="shared" si="94"/>
        <v>0</v>
      </c>
      <c r="AB300" s="69">
        <f t="shared" si="95"/>
        <v>0</v>
      </c>
      <c r="AC300" s="69">
        <f t="shared" si="95"/>
        <v>0</v>
      </c>
      <c r="AD300" s="69">
        <f t="shared" si="95"/>
        <v>0</v>
      </c>
      <c r="AE300" s="69">
        <f t="shared" si="95"/>
        <v>0</v>
      </c>
      <c r="AF300" s="69">
        <f t="shared" si="95"/>
        <v>0</v>
      </c>
      <c r="AG300" s="69">
        <f t="shared" si="95"/>
        <v>0</v>
      </c>
      <c r="AH300" s="69">
        <f t="shared" si="95"/>
        <v>0</v>
      </c>
      <c r="AI300" s="69">
        <f t="shared" si="95"/>
        <v>0</v>
      </c>
      <c r="AJ300" s="69">
        <f t="shared" si="95"/>
        <v>0</v>
      </c>
      <c r="AK300" s="69">
        <f t="shared" si="95"/>
        <v>0</v>
      </c>
      <c r="AL300" s="69">
        <f t="shared" si="95"/>
        <v>0</v>
      </c>
      <c r="AM300" s="69">
        <f t="shared" si="95"/>
        <v>0</v>
      </c>
      <c r="AN300" s="69">
        <f t="shared" si="95"/>
        <v>0</v>
      </c>
      <c r="AO300" s="70">
        <f t="shared" si="95"/>
        <v>0</v>
      </c>
    </row>
    <row r="301" spans="2:41" outlineLevel="1">
      <c r="B301" s="33" t="s">
        <v>279</v>
      </c>
      <c r="C301" s="34" t="str">
        <f t="shared" si="89"/>
        <v>MG-262 | km 40 - 45</v>
      </c>
      <c r="D301" s="35" t="s">
        <v>21</v>
      </c>
      <c r="E301" s="48">
        <v>40</v>
      </c>
      <c r="F301" s="48">
        <v>45</v>
      </c>
      <c r="G301" s="37" t="s">
        <v>9</v>
      </c>
      <c r="H301" s="37">
        <v>0</v>
      </c>
      <c r="I301" s="55"/>
      <c r="J301" s="78">
        <v>0</v>
      </c>
      <c r="K301" s="39">
        <v>4</v>
      </c>
      <c r="L301" s="69">
        <f t="shared" si="94"/>
        <v>0</v>
      </c>
      <c r="M301" s="69">
        <f t="shared" si="94"/>
        <v>0</v>
      </c>
      <c r="N301" s="69">
        <f t="shared" si="94"/>
        <v>0</v>
      </c>
      <c r="O301" s="69">
        <f t="shared" si="94"/>
        <v>0</v>
      </c>
      <c r="P301" s="69">
        <f t="shared" si="94"/>
        <v>0</v>
      </c>
      <c r="Q301" s="69">
        <f t="shared" si="94"/>
        <v>0</v>
      </c>
      <c r="R301" s="69">
        <f t="shared" si="94"/>
        <v>0</v>
      </c>
      <c r="S301" s="69">
        <f t="shared" si="94"/>
        <v>0</v>
      </c>
      <c r="T301" s="69">
        <f t="shared" si="94"/>
        <v>0</v>
      </c>
      <c r="U301" s="69">
        <f t="shared" si="94"/>
        <v>0</v>
      </c>
      <c r="V301" s="69">
        <f t="shared" si="94"/>
        <v>0</v>
      </c>
      <c r="W301" s="69">
        <f t="shared" si="94"/>
        <v>0</v>
      </c>
      <c r="X301" s="69">
        <f t="shared" si="94"/>
        <v>0</v>
      </c>
      <c r="Y301" s="69">
        <f t="shared" si="94"/>
        <v>0</v>
      </c>
      <c r="Z301" s="69">
        <f t="shared" si="94"/>
        <v>0</v>
      </c>
      <c r="AA301" s="69">
        <f t="shared" si="94"/>
        <v>0</v>
      </c>
      <c r="AB301" s="69">
        <f t="shared" si="95"/>
        <v>0</v>
      </c>
      <c r="AC301" s="69">
        <f t="shared" si="95"/>
        <v>0</v>
      </c>
      <c r="AD301" s="69">
        <f t="shared" si="95"/>
        <v>0</v>
      </c>
      <c r="AE301" s="69">
        <f t="shared" si="95"/>
        <v>0</v>
      </c>
      <c r="AF301" s="69">
        <f t="shared" si="95"/>
        <v>0</v>
      </c>
      <c r="AG301" s="69">
        <f t="shared" si="95"/>
        <v>0</v>
      </c>
      <c r="AH301" s="69">
        <f t="shared" si="95"/>
        <v>0</v>
      </c>
      <c r="AI301" s="69">
        <f t="shared" si="95"/>
        <v>0</v>
      </c>
      <c r="AJ301" s="69">
        <f t="shared" si="95"/>
        <v>0</v>
      </c>
      <c r="AK301" s="69">
        <f t="shared" si="95"/>
        <v>0</v>
      </c>
      <c r="AL301" s="69">
        <f t="shared" si="95"/>
        <v>0</v>
      </c>
      <c r="AM301" s="69">
        <f t="shared" si="95"/>
        <v>0</v>
      </c>
      <c r="AN301" s="69">
        <f t="shared" si="95"/>
        <v>0</v>
      </c>
      <c r="AO301" s="70">
        <f t="shared" si="95"/>
        <v>0</v>
      </c>
    </row>
    <row r="302" spans="2:41" outlineLevel="1">
      <c r="B302" s="33" t="s">
        <v>280</v>
      </c>
      <c r="C302" s="34" t="str">
        <f t="shared" si="89"/>
        <v>MG-262 | km 45 - 50</v>
      </c>
      <c r="D302" s="35" t="s">
        <v>21</v>
      </c>
      <c r="E302" s="48">
        <v>45</v>
      </c>
      <c r="F302" s="48">
        <v>50</v>
      </c>
      <c r="G302" s="37" t="s">
        <v>9</v>
      </c>
      <c r="H302" s="37">
        <v>0</v>
      </c>
      <c r="I302" s="55"/>
      <c r="J302" s="78">
        <v>0</v>
      </c>
      <c r="K302" s="39">
        <v>4</v>
      </c>
      <c r="L302" s="69">
        <f t="shared" si="94"/>
        <v>0</v>
      </c>
      <c r="M302" s="69">
        <f t="shared" si="94"/>
        <v>0</v>
      </c>
      <c r="N302" s="69">
        <f t="shared" si="94"/>
        <v>0</v>
      </c>
      <c r="O302" s="69">
        <f t="shared" si="94"/>
        <v>0</v>
      </c>
      <c r="P302" s="69">
        <f t="shared" si="94"/>
        <v>0</v>
      </c>
      <c r="Q302" s="69">
        <f t="shared" si="94"/>
        <v>0</v>
      </c>
      <c r="R302" s="69">
        <f t="shared" si="94"/>
        <v>0</v>
      </c>
      <c r="S302" s="69">
        <f t="shared" si="94"/>
        <v>0</v>
      </c>
      <c r="T302" s="69">
        <f t="shared" si="94"/>
        <v>0</v>
      </c>
      <c r="U302" s="69">
        <f t="shared" si="94"/>
        <v>0</v>
      </c>
      <c r="V302" s="69">
        <f t="shared" si="94"/>
        <v>0</v>
      </c>
      <c r="W302" s="69">
        <f t="shared" si="94"/>
        <v>0</v>
      </c>
      <c r="X302" s="69">
        <f t="shared" si="94"/>
        <v>0</v>
      </c>
      <c r="Y302" s="69">
        <f t="shared" si="94"/>
        <v>0</v>
      </c>
      <c r="Z302" s="69">
        <f t="shared" si="94"/>
        <v>0</v>
      </c>
      <c r="AA302" s="69">
        <f t="shared" si="94"/>
        <v>0</v>
      </c>
      <c r="AB302" s="69">
        <f t="shared" si="95"/>
        <v>0</v>
      </c>
      <c r="AC302" s="69">
        <f t="shared" si="95"/>
        <v>0</v>
      </c>
      <c r="AD302" s="69">
        <f t="shared" si="95"/>
        <v>0</v>
      </c>
      <c r="AE302" s="69">
        <f t="shared" si="95"/>
        <v>0</v>
      </c>
      <c r="AF302" s="69">
        <f t="shared" si="95"/>
        <v>0</v>
      </c>
      <c r="AG302" s="69">
        <f t="shared" si="95"/>
        <v>0</v>
      </c>
      <c r="AH302" s="69">
        <f t="shared" si="95"/>
        <v>0</v>
      </c>
      <c r="AI302" s="69">
        <f t="shared" si="95"/>
        <v>0</v>
      </c>
      <c r="AJ302" s="69">
        <f t="shared" si="95"/>
        <v>0</v>
      </c>
      <c r="AK302" s="69">
        <f t="shared" si="95"/>
        <v>0</v>
      </c>
      <c r="AL302" s="69">
        <f t="shared" si="95"/>
        <v>0</v>
      </c>
      <c r="AM302" s="69">
        <f t="shared" si="95"/>
        <v>0</v>
      </c>
      <c r="AN302" s="69">
        <f t="shared" si="95"/>
        <v>0</v>
      </c>
      <c r="AO302" s="70">
        <f t="shared" si="95"/>
        <v>0</v>
      </c>
    </row>
    <row r="303" spans="2:41" outlineLevel="1">
      <c r="B303" s="33" t="s">
        <v>281</v>
      </c>
      <c r="C303" s="34" t="str">
        <f t="shared" si="89"/>
        <v>MG-262 | km 50 - 55</v>
      </c>
      <c r="D303" s="35" t="s">
        <v>21</v>
      </c>
      <c r="E303" s="48">
        <v>50</v>
      </c>
      <c r="F303" s="48">
        <v>55</v>
      </c>
      <c r="G303" s="37" t="s">
        <v>9</v>
      </c>
      <c r="H303" s="37">
        <v>1</v>
      </c>
      <c r="I303" s="55">
        <f t="shared" si="86"/>
        <v>202463.53798794627</v>
      </c>
      <c r="J303" s="78">
        <v>202463.53798794627</v>
      </c>
      <c r="K303" s="39">
        <v>4</v>
      </c>
      <c r="L303" s="69">
        <f t="shared" si="94"/>
        <v>0</v>
      </c>
      <c r="M303" s="69">
        <f t="shared" si="94"/>
        <v>0</v>
      </c>
      <c r="N303" s="69">
        <f t="shared" si="94"/>
        <v>0</v>
      </c>
      <c r="O303" s="69">
        <f t="shared" si="94"/>
        <v>202463.53798794627</v>
      </c>
      <c r="P303" s="69">
        <f t="shared" si="94"/>
        <v>0</v>
      </c>
      <c r="Q303" s="69">
        <f t="shared" si="94"/>
        <v>0</v>
      </c>
      <c r="R303" s="69">
        <f t="shared" si="94"/>
        <v>0</v>
      </c>
      <c r="S303" s="69">
        <f t="shared" si="94"/>
        <v>0</v>
      </c>
      <c r="T303" s="69">
        <f t="shared" si="94"/>
        <v>0</v>
      </c>
      <c r="U303" s="69">
        <f t="shared" si="94"/>
        <v>0</v>
      </c>
      <c r="V303" s="69">
        <f t="shared" si="94"/>
        <v>0</v>
      </c>
      <c r="W303" s="69">
        <f t="shared" si="94"/>
        <v>0</v>
      </c>
      <c r="X303" s="69">
        <f t="shared" si="94"/>
        <v>0</v>
      </c>
      <c r="Y303" s="69">
        <f t="shared" ref="L303:AA307" si="96">IF($K303=Y$4,$J303,0)</f>
        <v>0</v>
      </c>
      <c r="Z303" s="69">
        <f t="shared" si="96"/>
        <v>0</v>
      </c>
      <c r="AA303" s="69">
        <f t="shared" si="96"/>
        <v>0</v>
      </c>
      <c r="AB303" s="69">
        <f t="shared" si="95"/>
        <v>0</v>
      </c>
      <c r="AC303" s="69">
        <f t="shared" si="95"/>
        <v>0</v>
      </c>
      <c r="AD303" s="69">
        <f t="shared" si="95"/>
        <v>0</v>
      </c>
      <c r="AE303" s="69">
        <f t="shared" si="95"/>
        <v>0</v>
      </c>
      <c r="AF303" s="69">
        <f t="shared" si="95"/>
        <v>0</v>
      </c>
      <c r="AG303" s="69">
        <f t="shared" si="95"/>
        <v>0</v>
      </c>
      <c r="AH303" s="69">
        <f t="shared" si="95"/>
        <v>0</v>
      </c>
      <c r="AI303" s="69">
        <f t="shared" si="95"/>
        <v>0</v>
      </c>
      <c r="AJ303" s="69">
        <f t="shared" si="95"/>
        <v>0</v>
      </c>
      <c r="AK303" s="69">
        <f t="shared" si="95"/>
        <v>0</v>
      </c>
      <c r="AL303" s="69">
        <f t="shared" si="95"/>
        <v>0</v>
      </c>
      <c r="AM303" s="69">
        <f t="shared" si="95"/>
        <v>0</v>
      </c>
      <c r="AN303" s="69">
        <f t="shared" si="95"/>
        <v>0</v>
      </c>
      <c r="AO303" s="70">
        <f t="shared" si="95"/>
        <v>0</v>
      </c>
    </row>
    <row r="304" spans="2:41" outlineLevel="1">
      <c r="B304" s="33" t="s">
        <v>282</v>
      </c>
      <c r="C304" s="34" t="str">
        <f t="shared" si="89"/>
        <v>MG-262 | km 55 - 60</v>
      </c>
      <c r="D304" s="35" t="s">
        <v>21</v>
      </c>
      <c r="E304" s="48">
        <v>55</v>
      </c>
      <c r="F304" s="48">
        <v>60</v>
      </c>
      <c r="G304" s="37" t="s">
        <v>9</v>
      </c>
      <c r="H304" s="37">
        <v>2</v>
      </c>
      <c r="I304" s="55">
        <f t="shared" si="86"/>
        <v>202463.53798794627</v>
      </c>
      <c r="J304" s="78">
        <v>404927.07597589254</v>
      </c>
      <c r="K304" s="39">
        <v>3</v>
      </c>
      <c r="L304" s="69">
        <f t="shared" si="96"/>
        <v>0</v>
      </c>
      <c r="M304" s="69">
        <f t="shared" si="96"/>
        <v>0</v>
      </c>
      <c r="N304" s="69">
        <f t="shared" si="96"/>
        <v>404927.07597589254</v>
      </c>
      <c r="O304" s="69">
        <f t="shared" si="96"/>
        <v>0</v>
      </c>
      <c r="P304" s="69">
        <f t="shared" si="96"/>
        <v>0</v>
      </c>
      <c r="Q304" s="69">
        <f t="shared" si="96"/>
        <v>0</v>
      </c>
      <c r="R304" s="69">
        <f t="shared" si="96"/>
        <v>0</v>
      </c>
      <c r="S304" s="69">
        <f t="shared" si="96"/>
        <v>0</v>
      </c>
      <c r="T304" s="69">
        <f t="shared" si="96"/>
        <v>0</v>
      </c>
      <c r="U304" s="69">
        <f t="shared" si="96"/>
        <v>0</v>
      </c>
      <c r="V304" s="69">
        <f t="shared" si="96"/>
        <v>0</v>
      </c>
      <c r="W304" s="69">
        <f t="shared" si="96"/>
        <v>0</v>
      </c>
      <c r="X304" s="69">
        <f t="shared" si="96"/>
        <v>0</v>
      </c>
      <c r="Y304" s="69">
        <f t="shared" si="96"/>
        <v>0</v>
      </c>
      <c r="Z304" s="69">
        <f t="shared" si="96"/>
        <v>0</v>
      </c>
      <c r="AA304" s="69">
        <f t="shared" si="96"/>
        <v>0</v>
      </c>
      <c r="AB304" s="69">
        <f t="shared" si="95"/>
        <v>0</v>
      </c>
      <c r="AC304" s="69">
        <f t="shared" si="95"/>
        <v>0</v>
      </c>
      <c r="AD304" s="69">
        <f t="shared" si="95"/>
        <v>0</v>
      </c>
      <c r="AE304" s="69">
        <f t="shared" si="95"/>
        <v>0</v>
      </c>
      <c r="AF304" s="69">
        <f t="shared" si="95"/>
        <v>0</v>
      </c>
      <c r="AG304" s="69">
        <f t="shared" si="95"/>
        <v>0</v>
      </c>
      <c r="AH304" s="69">
        <f t="shared" si="95"/>
        <v>0</v>
      </c>
      <c r="AI304" s="69">
        <f t="shared" si="95"/>
        <v>0</v>
      </c>
      <c r="AJ304" s="69">
        <f t="shared" si="95"/>
        <v>0</v>
      </c>
      <c r="AK304" s="69">
        <f t="shared" si="95"/>
        <v>0</v>
      </c>
      <c r="AL304" s="69">
        <f t="shared" si="95"/>
        <v>0</v>
      </c>
      <c r="AM304" s="69">
        <f t="shared" si="95"/>
        <v>0</v>
      </c>
      <c r="AN304" s="69">
        <f t="shared" si="95"/>
        <v>0</v>
      </c>
      <c r="AO304" s="70">
        <f t="shared" si="95"/>
        <v>0</v>
      </c>
    </row>
    <row r="305" spans="1:41" outlineLevel="1">
      <c r="B305" s="33" t="s">
        <v>283</v>
      </c>
      <c r="C305" s="34" t="str">
        <f t="shared" si="89"/>
        <v>MG-262 | km 60 - 65</v>
      </c>
      <c r="D305" s="35" t="s">
        <v>21</v>
      </c>
      <c r="E305" s="48">
        <v>60</v>
      </c>
      <c r="F305" s="48">
        <v>65</v>
      </c>
      <c r="G305" s="37" t="s">
        <v>9</v>
      </c>
      <c r="H305" s="37">
        <v>0</v>
      </c>
      <c r="I305" s="55"/>
      <c r="J305" s="78">
        <v>0</v>
      </c>
      <c r="K305" s="39">
        <v>3</v>
      </c>
      <c r="L305" s="69">
        <f t="shared" si="96"/>
        <v>0</v>
      </c>
      <c r="M305" s="69">
        <f t="shared" si="96"/>
        <v>0</v>
      </c>
      <c r="N305" s="69">
        <f t="shared" si="96"/>
        <v>0</v>
      </c>
      <c r="O305" s="69">
        <f t="shared" si="96"/>
        <v>0</v>
      </c>
      <c r="P305" s="69">
        <f t="shared" si="96"/>
        <v>0</v>
      </c>
      <c r="Q305" s="69">
        <f t="shared" si="96"/>
        <v>0</v>
      </c>
      <c r="R305" s="69">
        <f t="shared" si="96"/>
        <v>0</v>
      </c>
      <c r="S305" s="69">
        <f t="shared" si="96"/>
        <v>0</v>
      </c>
      <c r="T305" s="69">
        <f t="shared" si="96"/>
        <v>0</v>
      </c>
      <c r="U305" s="69">
        <f t="shared" si="96"/>
        <v>0</v>
      </c>
      <c r="V305" s="69">
        <f t="shared" si="96"/>
        <v>0</v>
      </c>
      <c r="W305" s="69">
        <f t="shared" si="96"/>
        <v>0</v>
      </c>
      <c r="X305" s="69">
        <f t="shared" si="96"/>
        <v>0</v>
      </c>
      <c r="Y305" s="69">
        <f t="shared" si="96"/>
        <v>0</v>
      </c>
      <c r="Z305" s="69">
        <f t="shared" si="96"/>
        <v>0</v>
      </c>
      <c r="AA305" s="69">
        <f t="shared" si="96"/>
        <v>0</v>
      </c>
      <c r="AB305" s="69">
        <f t="shared" si="95"/>
        <v>0</v>
      </c>
      <c r="AC305" s="69">
        <f t="shared" si="95"/>
        <v>0</v>
      </c>
      <c r="AD305" s="69">
        <f t="shared" si="95"/>
        <v>0</v>
      </c>
      <c r="AE305" s="69">
        <f t="shared" si="95"/>
        <v>0</v>
      </c>
      <c r="AF305" s="69">
        <f t="shared" si="95"/>
        <v>0</v>
      </c>
      <c r="AG305" s="69">
        <f t="shared" si="95"/>
        <v>0</v>
      </c>
      <c r="AH305" s="69">
        <f t="shared" si="95"/>
        <v>0</v>
      </c>
      <c r="AI305" s="69">
        <f t="shared" si="95"/>
        <v>0</v>
      </c>
      <c r="AJ305" s="69">
        <f t="shared" si="95"/>
        <v>0</v>
      </c>
      <c r="AK305" s="69">
        <f t="shared" si="95"/>
        <v>0</v>
      </c>
      <c r="AL305" s="69">
        <f t="shared" si="95"/>
        <v>0</v>
      </c>
      <c r="AM305" s="69">
        <f t="shared" si="95"/>
        <v>0</v>
      </c>
      <c r="AN305" s="69">
        <f t="shared" si="95"/>
        <v>0</v>
      </c>
      <c r="AO305" s="70">
        <f t="shared" si="95"/>
        <v>0</v>
      </c>
    </row>
    <row r="306" spans="1:41" outlineLevel="1">
      <c r="B306" s="33" t="s">
        <v>284</v>
      </c>
      <c r="C306" s="34" t="str">
        <f t="shared" si="89"/>
        <v>MG-262 | km 65 - 73</v>
      </c>
      <c r="D306" s="35" t="s">
        <v>21</v>
      </c>
      <c r="E306" s="48">
        <v>65</v>
      </c>
      <c r="F306" s="48">
        <v>73</v>
      </c>
      <c r="G306" s="37" t="s">
        <v>9</v>
      </c>
      <c r="H306" s="37">
        <v>3</v>
      </c>
      <c r="I306" s="55">
        <f t="shared" si="86"/>
        <v>202463.53798794621</v>
      </c>
      <c r="J306" s="78">
        <v>607390.61396383867</v>
      </c>
      <c r="K306" s="39">
        <v>3</v>
      </c>
      <c r="L306" s="69">
        <f t="shared" si="96"/>
        <v>0</v>
      </c>
      <c r="M306" s="69">
        <f t="shared" si="96"/>
        <v>0</v>
      </c>
      <c r="N306" s="69">
        <f t="shared" si="96"/>
        <v>607390.61396383867</v>
      </c>
      <c r="O306" s="69">
        <f t="shared" si="96"/>
        <v>0</v>
      </c>
      <c r="P306" s="69">
        <f t="shared" si="96"/>
        <v>0</v>
      </c>
      <c r="Q306" s="69">
        <f t="shared" si="96"/>
        <v>0</v>
      </c>
      <c r="R306" s="69">
        <f t="shared" si="96"/>
        <v>0</v>
      </c>
      <c r="S306" s="69">
        <f t="shared" si="96"/>
        <v>0</v>
      </c>
      <c r="T306" s="69">
        <f t="shared" si="96"/>
        <v>0</v>
      </c>
      <c r="U306" s="69">
        <f t="shared" si="96"/>
        <v>0</v>
      </c>
      <c r="V306" s="69">
        <f t="shared" si="96"/>
        <v>0</v>
      </c>
      <c r="W306" s="69">
        <f t="shared" si="96"/>
        <v>0</v>
      </c>
      <c r="X306" s="69">
        <f t="shared" si="96"/>
        <v>0</v>
      </c>
      <c r="Y306" s="69">
        <f t="shared" si="96"/>
        <v>0</v>
      </c>
      <c r="Z306" s="69">
        <f t="shared" si="96"/>
        <v>0</v>
      </c>
      <c r="AA306" s="69">
        <f t="shared" si="96"/>
        <v>0</v>
      </c>
      <c r="AB306" s="69">
        <f t="shared" si="95"/>
        <v>0</v>
      </c>
      <c r="AC306" s="69">
        <f t="shared" si="95"/>
        <v>0</v>
      </c>
      <c r="AD306" s="69">
        <f t="shared" si="95"/>
        <v>0</v>
      </c>
      <c r="AE306" s="69">
        <f t="shared" si="95"/>
        <v>0</v>
      </c>
      <c r="AF306" s="69">
        <f t="shared" si="95"/>
        <v>0</v>
      </c>
      <c r="AG306" s="69">
        <f t="shared" si="95"/>
        <v>0</v>
      </c>
      <c r="AH306" s="69">
        <f t="shared" si="95"/>
        <v>0</v>
      </c>
      <c r="AI306" s="69">
        <f t="shared" si="95"/>
        <v>0</v>
      </c>
      <c r="AJ306" s="69">
        <f t="shared" si="95"/>
        <v>0</v>
      </c>
      <c r="AK306" s="69">
        <f t="shared" si="95"/>
        <v>0</v>
      </c>
      <c r="AL306" s="69">
        <f t="shared" si="95"/>
        <v>0</v>
      </c>
      <c r="AM306" s="69">
        <f t="shared" si="95"/>
        <v>0</v>
      </c>
      <c r="AN306" s="69">
        <f t="shared" si="95"/>
        <v>0</v>
      </c>
      <c r="AO306" s="70">
        <f t="shared" si="95"/>
        <v>0</v>
      </c>
    </row>
    <row r="307" spans="1:41">
      <c r="B307" s="33" t="s">
        <v>285</v>
      </c>
      <c r="C307" s="34" t="s">
        <v>286</v>
      </c>
      <c r="D307" s="35" t="s">
        <v>18</v>
      </c>
      <c r="E307" s="48">
        <v>74</v>
      </c>
      <c r="F307" s="48">
        <v>74</v>
      </c>
      <c r="G307" s="37" t="s">
        <v>9</v>
      </c>
      <c r="H307" s="37">
        <v>2</v>
      </c>
      <c r="I307" s="55">
        <f t="shared" si="86"/>
        <v>207761.23525593284</v>
      </c>
      <c r="J307" s="78">
        <f>[13]Capex!$G$458</f>
        <v>415522.47051186569</v>
      </c>
      <c r="K307" s="39">
        <f>K285</f>
        <v>5</v>
      </c>
      <c r="L307" s="69">
        <f t="shared" si="96"/>
        <v>0</v>
      </c>
      <c r="M307" s="69">
        <f t="shared" si="96"/>
        <v>0</v>
      </c>
      <c r="N307" s="69">
        <f t="shared" si="96"/>
        <v>0</v>
      </c>
      <c r="O307" s="69">
        <f t="shared" si="96"/>
        <v>0</v>
      </c>
      <c r="P307" s="69">
        <f t="shared" si="96"/>
        <v>415522.47051186569</v>
      </c>
      <c r="Q307" s="69">
        <f t="shared" si="96"/>
        <v>0</v>
      </c>
      <c r="R307" s="69">
        <f t="shared" si="96"/>
        <v>0</v>
      </c>
      <c r="S307" s="69">
        <f t="shared" si="96"/>
        <v>0</v>
      </c>
      <c r="T307" s="69">
        <f t="shared" si="96"/>
        <v>0</v>
      </c>
      <c r="U307" s="69">
        <f t="shared" si="96"/>
        <v>0</v>
      </c>
      <c r="V307" s="69">
        <f t="shared" si="96"/>
        <v>0</v>
      </c>
      <c r="W307" s="69">
        <f t="shared" si="96"/>
        <v>0</v>
      </c>
      <c r="X307" s="69">
        <f t="shared" si="96"/>
        <v>0</v>
      </c>
      <c r="Y307" s="69">
        <f t="shared" si="96"/>
        <v>0</v>
      </c>
      <c r="Z307" s="69">
        <f t="shared" si="96"/>
        <v>0</v>
      </c>
      <c r="AA307" s="69">
        <f t="shared" si="96"/>
        <v>0</v>
      </c>
      <c r="AB307" s="69">
        <f t="shared" si="95"/>
        <v>0</v>
      </c>
      <c r="AC307" s="69">
        <f t="shared" si="95"/>
        <v>0</v>
      </c>
      <c r="AD307" s="69">
        <f t="shared" si="95"/>
        <v>0</v>
      </c>
      <c r="AE307" s="69">
        <f t="shared" si="95"/>
        <v>0</v>
      </c>
      <c r="AF307" s="69">
        <f t="shared" si="95"/>
        <v>0</v>
      </c>
      <c r="AG307" s="69">
        <f t="shared" si="95"/>
        <v>0</v>
      </c>
      <c r="AH307" s="69">
        <f t="shared" si="95"/>
        <v>0</v>
      </c>
      <c r="AI307" s="69">
        <f t="shared" si="95"/>
        <v>0</v>
      </c>
      <c r="AJ307" s="69">
        <f t="shared" si="95"/>
        <v>0</v>
      </c>
      <c r="AK307" s="69">
        <f t="shared" si="95"/>
        <v>0</v>
      </c>
      <c r="AL307" s="69">
        <f t="shared" si="95"/>
        <v>0</v>
      </c>
      <c r="AM307" s="69">
        <f t="shared" si="95"/>
        <v>0</v>
      </c>
      <c r="AN307" s="69">
        <f t="shared" si="95"/>
        <v>0</v>
      </c>
      <c r="AO307" s="70">
        <f t="shared" si="95"/>
        <v>0</v>
      </c>
    </row>
    <row r="308" spans="1:41">
      <c r="B308" s="27" t="s">
        <v>287</v>
      </c>
      <c r="C308" s="28" t="s">
        <v>288</v>
      </c>
      <c r="D308" s="29"/>
      <c r="E308" s="30"/>
      <c r="F308" s="30"/>
      <c r="G308" s="31"/>
      <c r="H308" s="31"/>
      <c r="I308" s="54"/>
      <c r="J308" s="32"/>
      <c r="K308" s="19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  <c r="AD308" s="67"/>
      <c r="AE308" s="67"/>
      <c r="AF308" s="67"/>
      <c r="AG308" s="67"/>
      <c r="AH308" s="67"/>
      <c r="AI308" s="67"/>
      <c r="AJ308" s="67"/>
      <c r="AK308" s="67"/>
      <c r="AL308" s="67"/>
      <c r="AM308" s="67"/>
      <c r="AN308" s="67"/>
      <c r="AO308" s="68"/>
    </row>
    <row r="309" spans="1:41" ht="12" customHeight="1" outlineLevel="1">
      <c r="A309" s="79">
        <v>1</v>
      </c>
      <c r="B309" s="33" t="str">
        <f>$B$308&amp;"."&amp;A309</f>
        <v>2.12.1</v>
      </c>
      <c r="C309" s="34" t="s">
        <v>82</v>
      </c>
      <c r="D309" s="35" t="s">
        <v>23</v>
      </c>
      <c r="E309" s="36">
        <f t="array" ref="E309:E330">TRANSPOSE([14]MC_Acostamento!$F$44:$AA$44)</f>
        <v>100.5</v>
      </c>
      <c r="F309" s="36">
        <f t="array" ref="F309:F330">TRANSPOSE([14]MC_Acostamento!$F$45:$AA$45)</f>
        <v>104.39</v>
      </c>
      <c r="G309" s="37" t="s">
        <v>9</v>
      </c>
      <c r="H309" s="60">
        <f t="array" ref="H309:H330">TRANSPOSE([14]MC_Acostamento!$F$46:$AA$46)</f>
        <v>3.8900000000000006</v>
      </c>
      <c r="I309" s="55">
        <f t="shared" ref="I309:I330" si="97">J309/H309</f>
        <v>3123020.3882819861</v>
      </c>
      <c r="J309" s="78">
        <f t="array" ref="J309:J330">TRANSPOSE([14]MC_Acostamento!$F$40:$AA$40)</f>
        <v>12148549.310416928</v>
      </c>
      <c r="K309" s="39">
        <f t="array" ref="K309:K330">TRANSPOSE([14]MC_Acostamento!$F$43:$AA$43)</f>
        <v>4</v>
      </c>
      <c r="L309" s="69">
        <f t="shared" ref="L309:AA324" si="98">IF($K309=L$4,$J309,0)</f>
        <v>0</v>
      </c>
      <c r="M309" s="69">
        <f t="shared" si="98"/>
        <v>0</v>
      </c>
      <c r="N309" s="69">
        <f t="shared" si="98"/>
        <v>0</v>
      </c>
      <c r="O309" s="69">
        <f t="shared" si="98"/>
        <v>12148549.310416928</v>
      </c>
      <c r="P309" s="69">
        <f t="shared" si="98"/>
        <v>0</v>
      </c>
      <c r="Q309" s="69">
        <f t="shared" si="98"/>
        <v>0</v>
      </c>
      <c r="R309" s="69">
        <f t="shared" si="98"/>
        <v>0</v>
      </c>
      <c r="S309" s="69">
        <f t="shared" si="98"/>
        <v>0</v>
      </c>
      <c r="T309" s="69">
        <f t="shared" si="98"/>
        <v>0</v>
      </c>
      <c r="U309" s="69">
        <f t="shared" si="98"/>
        <v>0</v>
      </c>
      <c r="V309" s="69">
        <f t="shared" si="98"/>
        <v>0</v>
      </c>
      <c r="W309" s="69">
        <f t="shared" si="98"/>
        <v>0</v>
      </c>
      <c r="X309" s="69">
        <f t="shared" si="98"/>
        <v>0</v>
      </c>
      <c r="Y309" s="69">
        <f t="shared" si="98"/>
        <v>0</v>
      </c>
      <c r="Z309" s="69">
        <f t="shared" si="98"/>
        <v>0</v>
      </c>
      <c r="AA309" s="69">
        <f t="shared" si="98"/>
        <v>0</v>
      </c>
      <c r="AB309" s="69">
        <f t="shared" ref="AB309:AO324" si="99">IF($K309=AB$4,$J309,0)</f>
        <v>0</v>
      </c>
      <c r="AC309" s="69">
        <f t="shared" si="99"/>
        <v>0</v>
      </c>
      <c r="AD309" s="69">
        <f t="shared" si="99"/>
        <v>0</v>
      </c>
      <c r="AE309" s="69">
        <f t="shared" si="99"/>
        <v>0</v>
      </c>
      <c r="AF309" s="69">
        <f t="shared" si="99"/>
        <v>0</v>
      </c>
      <c r="AG309" s="69">
        <f t="shared" si="99"/>
        <v>0</v>
      </c>
      <c r="AH309" s="69">
        <f t="shared" si="99"/>
        <v>0</v>
      </c>
      <c r="AI309" s="69">
        <f t="shared" si="99"/>
        <v>0</v>
      </c>
      <c r="AJ309" s="69">
        <f t="shared" si="99"/>
        <v>0</v>
      </c>
      <c r="AK309" s="69">
        <f t="shared" si="99"/>
        <v>0</v>
      </c>
      <c r="AL309" s="69">
        <f t="shared" si="99"/>
        <v>0</v>
      </c>
      <c r="AM309" s="69">
        <f t="shared" si="99"/>
        <v>0</v>
      </c>
      <c r="AN309" s="69">
        <f t="shared" si="99"/>
        <v>0</v>
      </c>
      <c r="AO309" s="70">
        <f t="shared" si="99"/>
        <v>0</v>
      </c>
    </row>
    <row r="310" spans="1:41" outlineLevel="1">
      <c r="A310" s="79">
        <f>A309+1</f>
        <v>2</v>
      </c>
      <c r="B310" s="33" t="str">
        <f t="shared" ref="B310:B330" si="100">$B$308&amp;"."&amp;A310</f>
        <v>2.12.2</v>
      </c>
      <c r="C310" s="34" t="s">
        <v>83</v>
      </c>
      <c r="D310" s="35" t="s">
        <v>23</v>
      </c>
      <c r="E310" s="36">
        <v>107.59</v>
      </c>
      <c r="F310" s="36">
        <v>110.5</v>
      </c>
      <c r="G310" s="37" t="s">
        <v>9</v>
      </c>
      <c r="H310" s="60">
        <v>2.9099999999999966</v>
      </c>
      <c r="I310" s="55">
        <f t="shared" si="97"/>
        <v>3227882.9547260758</v>
      </c>
      <c r="J310" s="78">
        <v>9393139.398252869</v>
      </c>
      <c r="K310" s="39">
        <v>4</v>
      </c>
      <c r="L310" s="69">
        <f t="shared" si="98"/>
        <v>0</v>
      </c>
      <c r="M310" s="69">
        <f t="shared" si="98"/>
        <v>0</v>
      </c>
      <c r="N310" s="69">
        <f t="shared" si="98"/>
        <v>0</v>
      </c>
      <c r="O310" s="69">
        <f t="shared" si="98"/>
        <v>9393139.398252869</v>
      </c>
      <c r="P310" s="69">
        <f t="shared" si="98"/>
        <v>0</v>
      </c>
      <c r="Q310" s="69">
        <f t="shared" si="98"/>
        <v>0</v>
      </c>
      <c r="R310" s="69">
        <f t="shared" si="98"/>
        <v>0</v>
      </c>
      <c r="S310" s="69">
        <f t="shared" si="98"/>
        <v>0</v>
      </c>
      <c r="T310" s="69">
        <f t="shared" si="98"/>
        <v>0</v>
      </c>
      <c r="U310" s="69">
        <f t="shared" si="98"/>
        <v>0</v>
      </c>
      <c r="V310" s="69">
        <f t="shared" si="98"/>
        <v>0</v>
      </c>
      <c r="W310" s="69">
        <f t="shared" si="98"/>
        <v>0</v>
      </c>
      <c r="X310" s="69">
        <f t="shared" si="98"/>
        <v>0</v>
      </c>
      <c r="Y310" s="69">
        <f t="shared" si="98"/>
        <v>0</v>
      </c>
      <c r="Z310" s="69">
        <f t="shared" si="98"/>
        <v>0</v>
      </c>
      <c r="AA310" s="69">
        <f t="shared" si="98"/>
        <v>0</v>
      </c>
      <c r="AB310" s="69">
        <f t="shared" si="99"/>
        <v>0</v>
      </c>
      <c r="AC310" s="69">
        <f t="shared" si="99"/>
        <v>0</v>
      </c>
      <c r="AD310" s="69">
        <f t="shared" si="99"/>
        <v>0</v>
      </c>
      <c r="AE310" s="69">
        <f t="shared" si="99"/>
        <v>0</v>
      </c>
      <c r="AF310" s="69">
        <f t="shared" si="99"/>
        <v>0</v>
      </c>
      <c r="AG310" s="69">
        <f t="shared" si="99"/>
        <v>0</v>
      </c>
      <c r="AH310" s="69">
        <f t="shared" si="99"/>
        <v>0</v>
      </c>
      <c r="AI310" s="69">
        <f t="shared" si="99"/>
        <v>0</v>
      </c>
      <c r="AJ310" s="69">
        <f t="shared" si="99"/>
        <v>0</v>
      </c>
      <c r="AK310" s="69">
        <f t="shared" si="99"/>
        <v>0</v>
      </c>
      <c r="AL310" s="69">
        <f t="shared" si="99"/>
        <v>0</v>
      </c>
      <c r="AM310" s="69">
        <f t="shared" si="99"/>
        <v>0</v>
      </c>
      <c r="AN310" s="69">
        <f t="shared" si="99"/>
        <v>0</v>
      </c>
      <c r="AO310" s="70">
        <f t="shared" si="99"/>
        <v>0</v>
      </c>
    </row>
    <row r="311" spans="1:41" outlineLevel="1">
      <c r="A311" s="79">
        <f t="shared" ref="A311:A330" si="101">A310+1</f>
        <v>3</v>
      </c>
      <c r="B311" s="33" t="str">
        <f t="shared" si="100"/>
        <v>2.12.3</v>
      </c>
      <c r="C311" s="34" t="s">
        <v>84</v>
      </c>
      <c r="D311" s="35" t="s">
        <v>23</v>
      </c>
      <c r="E311" s="36">
        <v>110.5</v>
      </c>
      <c r="F311" s="36">
        <v>115.5</v>
      </c>
      <c r="G311" s="37" t="s">
        <v>9</v>
      </c>
      <c r="H311" s="60">
        <v>5</v>
      </c>
      <c r="I311" s="55">
        <f t="shared" si="97"/>
        <v>3109452.449684334</v>
      </c>
      <c r="J311" s="78">
        <v>15547262.248421671</v>
      </c>
      <c r="K311" s="39">
        <v>4</v>
      </c>
      <c r="L311" s="69">
        <f t="shared" si="98"/>
        <v>0</v>
      </c>
      <c r="M311" s="69">
        <f t="shared" si="98"/>
        <v>0</v>
      </c>
      <c r="N311" s="69">
        <f t="shared" si="98"/>
        <v>0</v>
      </c>
      <c r="O311" s="69">
        <f t="shared" si="98"/>
        <v>15547262.248421671</v>
      </c>
      <c r="P311" s="69">
        <f t="shared" si="98"/>
        <v>0</v>
      </c>
      <c r="Q311" s="69">
        <f t="shared" si="98"/>
        <v>0</v>
      </c>
      <c r="R311" s="69">
        <f t="shared" si="98"/>
        <v>0</v>
      </c>
      <c r="S311" s="69">
        <f t="shared" si="98"/>
        <v>0</v>
      </c>
      <c r="T311" s="69">
        <f t="shared" si="98"/>
        <v>0</v>
      </c>
      <c r="U311" s="69">
        <f t="shared" si="98"/>
        <v>0</v>
      </c>
      <c r="V311" s="69">
        <f t="shared" si="98"/>
        <v>0</v>
      </c>
      <c r="W311" s="69">
        <f t="shared" si="98"/>
        <v>0</v>
      </c>
      <c r="X311" s="69">
        <f t="shared" si="98"/>
        <v>0</v>
      </c>
      <c r="Y311" s="69">
        <f t="shared" si="98"/>
        <v>0</v>
      </c>
      <c r="Z311" s="69">
        <f t="shared" si="98"/>
        <v>0</v>
      </c>
      <c r="AA311" s="69">
        <f t="shared" si="98"/>
        <v>0</v>
      </c>
      <c r="AB311" s="69">
        <f t="shared" si="99"/>
        <v>0</v>
      </c>
      <c r="AC311" s="69">
        <f t="shared" si="99"/>
        <v>0</v>
      </c>
      <c r="AD311" s="69">
        <f t="shared" si="99"/>
        <v>0</v>
      </c>
      <c r="AE311" s="69">
        <f t="shared" si="99"/>
        <v>0</v>
      </c>
      <c r="AF311" s="69">
        <f t="shared" si="99"/>
        <v>0</v>
      </c>
      <c r="AG311" s="69">
        <f t="shared" si="99"/>
        <v>0</v>
      </c>
      <c r="AH311" s="69">
        <f t="shared" si="99"/>
        <v>0</v>
      </c>
      <c r="AI311" s="69">
        <f t="shared" si="99"/>
        <v>0</v>
      </c>
      <c r="AJ311" s="69">
        <f t="shared" si="99"/>
        <v>0</v>
      </c>
      <c r="AK311" s="69">
        <f t="shared" si="99"/>
        <v>0</v>
      </c>
      <c r="AL311" s="69">
        <f t="shared" si="99"/>
        <v>0</v>
      </c>
      <c r="AM311" s="69">
        <f t="shared" si="99"/>
        <v>0</v>
      </c>
      <c r="AN311" s="69">
        <f t="shared" si="99"/>
        <v>0</v>
      </c>
      <c r="AO311" s="70">
        <f t="shared" si="99"/>
        <v>0</v>
      </c>
    </row>
    <row r="312" spans="1:41" outlineLevel="1">
      <c r="A312" s="79">
        <f t="shared" si="101"/>
        <v>4</v>
      </c>
      <c r="B312" s="33" t="str">
        <f t="shared" si="100"/>
        <v>2.12.4</v>
      </c>
      <c r="C312" s="34" t="s">
        <v>85</v>
      </c>
      <c r="D312" s="35" t="s">
        <v>23</v>
      </c>
      <c r="E312" s="36">
        <v>115.5</v>
      </c>
      <c r="F312" s="36">
        <v>121.026</v>
      </c>
      <c r="G312" s="37" t="s">
        <v>9</v>
      </c>
      <c r="H312" s="60">
        <v>5.5259999999999962</v>
      </c>
      <c r="I312" s="55">
        <f t="shared" si="97"/>
        <v>3081257.5333530242</v>
      </c>
      <c r="J312" s="78">
        <v>17027029.129308801</v>
      </c>
      <c r="K312" s="39">
        <v>4</v>
      </c>
      <c r="L312" s="69">
        <f t="shared" si="98"/>
        <v>0</v>
      </c>
      <c r="M312" s="69">
        <f t="shared" si="98"/>
        <v>0</v>
      </c>
      <c r="N312" s="69">
        <f t="shared" si="98"/>
        <v>0</v>
      </c>
      <c r="O312" s="69">
        <f t="shared" si="98"/>
        <v>17027029.129308801</v>
      </c>
      <c r="P312" s="69">
        <f t="shared" si="98"/>
        <v>0</v>
      </c>
      <c r="Q312" s="69">
        <f t="shared" si="98"/>
        <v>0</v>
      </c>
      <c r="R312" s="69">
        <f t="shared" si="98"/>
        <v>0</v>
      </c>
      <c r="S312" s="69">
        <f t="shared" si="98"/>
        <v>0</v>
      </c>
      <c r="T312" s="69">
        <f t="shared" si="98"/>
        <v>0</v>
      </c>
      <c r="U312" s="69">
        <f t="shared" si="98"/>
        <v>0</v>
      </c>
      <c r="V312" s="69">
        <f t="shared" si="98"/>
        <v>0</v>
      </c>
      <c r="W312" s="69">
        <f t="shared" si="98"/>
        <v>0</v>
      </c>
      <c r="X312" s="69">
        <f t="shared" si="98"/>
        <v>0</v>
      </c>
      <c r="Y312" s="69">
        <f t="shared" si="98"/>
        <v>0</v>
      </c>
      <c r="Z312" s="69">
        <f t="shared" si="98"/>
        <v>0</v>
      </c>
      <c r="AA312" s="69">
        <f t="shared" si="98"/>
        <v>0</v>
      </c>
      <c r="AB312" s="69">
        <f t="shared" si="99"/>
        <v>0</v>
      </c>
      <c r="AC312" s="69">
        <f t="shared" si="99"/>
        <v>0</v>
      </c>
      <c r="AD312" s="69">
        <f t="shared" si="99"/>
        <v>0</v>
      </c>
      <c r="AE312" s="69">
        <f t="shared" si="99"/>
        <v>0</v>
      </c>
      <c r="AF312" s="69">
        <f t="shared" si="99"/>
        <v>0</v>
      </c>
      <c r="AG312" s="69">
        <f t="shared" si="99"/>
        <v>0</v>
      </c>
      <c r="AH312" s="69">
        <f t="shared" si="99"/>
        <v>0</v>
      </c>
      <c r="AI312" s="69">
        <f t="shared" si="99"/>
        <v>0</v>
      </c>
      <c r="AJ312" s="69">
        <f t="shared" si="99"/>
        <v>0</v>
      </c>
      <c r="AK312" s="69">
        <f t="shared" si="99"/>
        <v>0</v>
      </c>
      <c r="AL312" s="69">
        <f t="shared" si="99"/>
        <v>0</v>
      </c>
      <c r="AM312" s="69">
        <f t="shared" si="99"/>
        <v>0</v>
      </c>
      <c r="AN312" s="69">
        <f t="shared" si="99"/>
        <v>0</v>
      </c>
      <c r="AO312" s="70">
        <f t="shared" si="99"/>
        <v>0</v>
      </c>
    </row>
    <row r="313" spans="1:41" outlineLevel="1">
      <c r="A313" s="79">
        <f t="shared" si="101"/>
        <v>5</v>
      </c>
      <c r="B313" s="33" t="str">
        <f t="shared" si="100"/>
        <v>2.12.5</v>
      </c>
      <c r="C313" s="34" t="s">
        <v>289</v>
      </c>
      <c r="D313" s="35" t="s">
        <v>23</v>
      </c>
      <c r="E313" s="36">
        <v>122.83</v>
      </c>
      <c r="F313" s="36">
        <v>125.5</v>
      </c>
      <c r="G313" s="37" t="s">
        <v>9</v>
      </c>
      <c r="H313" s="60">
        <v>2.6700000000000017</v>
      </c>
      <c r="I313" s="55">
        <f t="shared" si="97"/>
        <v>3270485.2082497086</v>
      </c>
      <c r="J313" s="78">
        <v>8732195.5060267281</v>
      </c>
      <c r="K313" s="39">
        <v>4</v>
      </c>
      <c r="L313" s="69">
        <f t="shared" si="98"/>
        <v>0</v>
      </c>
      <c r="M313" s="69">
        <f t="shared" si="98"/>
        <v>0</v>
      </c>
      <c r="N313" s="69">
        <f t="shared" si="98"/>
        <v>0</v>
      </c>
      <c r="O313" s="69">
        <f t="shared" si="98"/>
        <v>8732195.5060267281</v>
      </c>
      <c r="P313" s="69">
        <f t="shared" si="98"/>
        <v>0</v>
      </c>
      <c r="Q313" s="69">
        <f t="shared" si="98"/>
        <v>0</v>
      </c>
      <c r="R313" s="69">
        <f t="shared" si="98"/>
        <v>0</v>
      </c>
      <c r="S313" s="69">
        <f t="shared" si="98"/>
        <v>0</v>
      </c>
      <c r="T313" s="69">
        <f t="shared" si="98"/>
        <v>0</v>
      </c>
      <c r="U313" s="69">
        <f t="shared" si="98"/>
        <v>0</v>
      </c>
      <c r="V313" s="69">
        <f t="shared" si="98"/>
        <v>0</v>
      </c>
      <c r="W313" s="69">
        <f t="shared" si="98"/>
        <v>0</v>
      </c>
      <c r="X313" s="69">
        <f t="shared" si="98"/>
        <v>0</v>
      </c>
      <c r="Y313" s="69">
        <f t="shared" si="98"/>
        <v>0</v>
      </c>
      <c r="Z313" s="69">
        <f t="shared" si="98"/>
        <v>0</v>
      </c>
      <c r="AA313" s="69">
        <f t="shared" si="98"/>
        <v>0</v>
      </c>
      <c r="AB313" s="69">
        <f t="shared" si="99"/>
        <v>0</v>
      </c>
      <c r="AC313" s="69">
        <f t="shared" si="99"/>
        <v>0</v>
      </c>
      <c r="AD313" s="69">
        <f t="shared" si="99"/>
        <v>0</v>
      </c>
      <c r="AE313" s="69">
        <f t="shared" si="99"/>
        <v>0</v>
      </c>
      <c r="AF313" s="69">
        <f t="shared" si="99"/>
        <v>0</v>
      </c>
      <c r="AG313" s="69">
        <f t="shared" si="99"/>
        <v>0</v>
      </c>
      <c r="AH313" s="69">
        <f t="shared" si="99"/>
        <v>0</v>
      </c>
      <c r="AI313" s="69">
        <f t="shared" si="99"/>
        <v>0</v>
      </c>
      <c r="AJ313" s="69">
        <f t="shared" si="99"/>
        <v>0</v>
      </c>
      <c r="AK313" s="69">
        <f t="shared" si="99"/>
        <v>0</v>
      </c>
      <c r="AL313" s="69">
        <f t="shared" si="99"/>
        <v>0</v>
      </c>
      <c r="AM313" s="69">
        <f t="shared" si="99"/>
        <v>0</v>
      </c>
      <c r="AN313" s="69">
        <f t="shared" si="99"/>
        <v>0</v>
      </c>
      <c r="AO313" s="70">
        <f t="shared" si="99"/>
        <v>0</v>
      </c>
    </row>
    <row r="314" spans="1:41" outlineLevel="1">
      <c r="A314" s="79">
        <f t="shared" si="101"/>
        <v>6</v>
      </c>
      <c r="B314" s="33" t="str">
        <f t="shared" si="100"/>
        <v>2.12.6</v>
      </c>
      <c r="C314" s="34" t="s">
        <v>290</v>
      </c>
      <c r="D314" s="35" t="s">
        <v>23</v>
      </c>
      <c r="E314" s="36">
        <v>125.5</v>
      </c>
      <c r="F314" s="36">
        <v>132.38399999999999</v>
      </c>
      <c r="G314" s="37" t="s">
        <v>9</v>
      </c>
      <c r="H314" s="60">
        <v>6.8839999999999861</v>
      </c>
      <c r="I314" s="55">
        <f t="shared" si="97"/>
        <v>3063119.1459084838</v>
      </c>
      <c r="J314" s="78">
        <v>21086512.200433958</v>
      </c>
      <c r="K314" s="39">
        <v>4</v>
      </c>
      <c r="L314" s="69">
        <f t="shared" si="98"/>
        <v>0</v>
      </c>
      <c r="M314" s="69">
        <f t="shared" si="98"/>
        <v>0</v>
      </c>
      <c r="N314" s="69">
        <f t="shared" si="98"/>
        <v>0</v>
      </c>
      <c r="O314" s="69">
        <f t="shared" si="98"/>
        <v>21086512.200433958</v>
      </c>
      <c r="P314" s="69">
        <f t="shared" si="98"/>
        <v>0</v>
      </c>
      <c r="Q314" s="69">
        <f t="shared" si="98"/>
        <v>0</v>
      </c>
      <c r="R314" s="69">
        <f t="shared" si="98"/>
        <v>0</v>
      </c>
      <c r="S314" s="69">
        <f t="shared" si="98"/>
        <v>0</v>
      </c>
      <c r="T314" s="69">
        <f t="shared" si="98"/>
        <v>0</v>
      </c>
      <c r="U314" s="69">
        <f t="shared" si="98"/>
        <v>0</v>
      </c>
      <c r="V314" s="69">
        <f t="shared" si="98"/>
        <v>0</v>
      </c>
      <c r="W314" s="69">
        <f t="shared" si="98"/>
        <v>0</v>
      </c>
      <c r="X314" s="69">
        <f t="shared" si="98"/>
        <v>0</v>
      </c>
      <c r="Y314" s="69">
        <f t="shared" si="98"/>
        <v>0</v>
      </c>
      <c r="Z314" s="69">
        <f t="shared" si="98"/>
        <v>0</v>
      </c>
      <c r="AA314" s="69">
        <f t="shared" si="98"/>
        <v>0</v>
      </c>
      <c r="AB314" s="69">
        <f t="shared" si="99"/>
        <v>0</v>
      </c>
      <c r="AC314" s="69">
        <f t="shared" si="99"/>
        <v>0</v>
      </c>
      <c r="AD314" s="69">
        <f t="shared" si="99"/>
        <v>0</v>
      </c>
      <c r="AE314" s="69">
        <f t="shared" si="99"/>
        <v>0</v>
      </c>
      <c r="AF314" s="69">
        <f t="shared" si="99"/>
        <v>0</v>
      </c>
      <c r="AG314" s="69">
        <f t="shared" si="99"/>
        <v>0</v>
      </c>
      <c r="AH314" s="69">
        <f t="shared" si="99"/>
        <v>0</v>
      </c>
      <c r="AI314" s="69">
        <f t="shared" si="99"/>
        <v>0</v>
      </c>
      <c r="AJ314" s="69">
        <f t="shared" si="99"/>
        <v>0</v>
      </c>
      <c r="AK314" s="69">
        <f t="shared" si="99"/>
        <v>0</v>
      </c>
      <c r="AL314" s="69">
        <f t="shared" si="99"/>
        <v>0</v>
      </c>
      <c r="AM314" s="69">
        <f t="shared" si="99"/>
        <v>0</v>
      </c>
      <c r="AN314" s="69">
        <f t="shared" si="99"/>
        <v>0</v>
      </c>
      <c r="AO314" s="70">
        <f t="shared" si="99"/>
        <v>0</v>
      </c>
    </row>
    <row r="315" spans="1:41" outlineLevel="1">
      <c r="A315" s="79">
        <f t="shared" si="101"/>
        <v>7</v>
      </c>
      <c r="B315" s="33" t="str">
        <f t="shared" si="100"/>
        <v>2.12.7</v>
      </c>
      <c r="C315" s="34" t="s">
        <v>291</v>
      </c>
      <c r="D315" s="35" t="s">
        <v>23</v>
      </c>
      <c r="E315" s="36">
        <v>134.1</v>
      </c>
      <c r="F315" s="36">
        <v>134.5</v>
      </c>
      <c r="G315" s="37" t="s">
        <v>9</v>
      </c>
      <c r="H315" s="60">
        <v>0.40000000000000568</v>
      </c>
      <c r="I315" s="55">
        <f t="shared" si="97"/>
        <v>4410503.6766565461</v>
      </c>
      <c r="J315" s="78">
        <v>1764201.4706626437</v>
      </c>
      <c r="K315" s="39">
        <v>4</v>
      </c>
      <c r="L315" s="69">
        <f t="shared" si="98"/>
        <v>0</v>
      </c>
      <c r="M315" s="69">
        <f t="shared" si="98"/>
        <v>0</v>
      </c>
      <c r="N315" s="69">
        <f t="shared" si="98"/>
        <v>0</v>
      </c>
      <c r="O315" s="69">
        <f t="shared" si="98"/>
        <v>1764201.4706626437</v>
      </c>
      <c r="P315" s="69">
        <f t="shared" si="98"/>
        <v>0</v>
      </c>
      <c r="Q315" s="69">
        <f t="shared" si="98"/>
        <v>0</v>
      </c>
      <c r="R315" s="69">
        <f t="shared" si="98"/>
        <v>0</v>
      </c>
      <c r="S315" s="69">
        <f t="shared" si="98"/>
        <v>0</v>
      </c>
      <c r="T315" s="69">
        <f t="shared" si="98"/>
        <v>0</v>
      </c>
      <c r="U315" s="69">
        <f t="shared" si="98"/>
        <v>0</v>
      </c>
      <c r="V315" s="69">
        <f t="shared" si="98"/>
        <v>0</v>
      </c>
      <c r="W315" s="69">
        <f t="shared" si="98"/>
        <v>0</v>
      </c>
      <c r="X315" s="69">
        <f t="shared" si="98"/>
        <v>0</v>
      </c>
      <c r="Y315" s="69">
        <f t="shared" si="98"/>
        <v>0</v>
      </c>
      <c r="Z315" s="69">
        <f t="shared" si="98"/>
        <v>0</v>
      </c>
      <c r="AA315" s="69">
        <f t="shared" si="98"/>
        <v>0</v>
      </c>
      <c r="AB315" s="69">
        <f t="shared" si="99"/>
        <v>0</v>
      </c>
      <c r="AC315" s="69">
        <f t="shared" si="99"/>
        <v>0</v>
      </c>
      <c r="AD315" s="69">
        <f t="shared" si="99"/>
        <v>0</v>
      </c>
      <c r="AE315" s="69">
        <f t="shared" si="99"/>
        <v>0</v>
      </c>
      <c r="AF315" s="69">
        <f t="shared" si="99"/>
        <v>0</v>
      </c>
      <c r="AG315" s="69">
        <f t="shared" si="99"/>
        <v>0</v>
      </c>
      <c r="AH315" s="69">
        <f t="shared" si="99"/>
        <v>0</v>
      </c>
      <c r="AI315" s="69">
        <f t="shared" si="99"/>
        <v>0</v>
      </c>
      <c r="AJ315" s="69">
        <f t="shared" si="99"/>
        <v>0</v>
      </c>
      <c r="AK315" s="69">
        <f t="shared" si="99"/>
        <v>0</v>
      </c>
      <c r="AL315" s="69">
        <f t="shared" si="99"/>
        <v>0</v>
      </c>
      <c r="AM315" s="69">
        <f t="shared" si="99"/>
        <v>0</v>
      </c>
      <c r="AN315" s="69">
        <f t="shared" si="99"/>
        <v>0</v>
      </c>
      <c r="AO315" s="70">
        <f t="shared" si="99"/>
        <v>0</v>
      </c>
    </row>
    <row r="316" spans="1:41" outlineLevel="1">
      <c r="A316" s="79">
        <f t="shared" si="101"/>
        <v>8</v>
      </c>
      <c r="B316" s="33" t="str">
        <f t="shared" si="100"/>
        <v>2.12.8</v>
      </c>
      <c r="C316" s="34" t="s">
        <v>66</v>
      </c>
      <c r="D316" s="35" t="s">
        <v>21</v>
      </c>
      <c r="E316" s="36">
        <v>0</v>
      </c>
      <c r="F316" s="36">
        <v>1.5409999999999999</v>
      </c>
      <c r="G316" s="37" t="s">
        <v>9</v>
      </c>
      <c r="H316" s="60">
        <v>1.5409999999999999</v>
      </c>
      <c r="I316" s="55">
        <f t="shared" si="97"/>
        <v>4048754.9516297691</v>
      </c>
      <c r="J316" s="78">
        <v>6239131.3804614739</v>
      </c>
      <c r="K316" s="39">
        <v>6</v>
      </c>
      <c r="L316" s="69">
        <f t="shared" si="98"/>
        <v>0</v>
      </c>
      <c r="M316" s="69">
        <f t="shared" si="98"/>
        <v>0</v>
      </c>
      <c r="N316" s="69">
        <f t="shared" si="98"/>
        <v>0</v>
      </c>
      <c r="O316" s="69">
        <f t="shared" si="98"/>
        <v>0</v>
      </c>
      <c r="P316" s="69">
        <f t="shared" si="98"/>
        <v>0</v>
      </c>
      <c r="Q316" s="69">
        <f t="shared" si="98"/>
        <v>6239131.3804614739</v>
      </c>
      <c r="R316" s="69">
        <f t="shared" si="98"/>
        <v>0</v>
      </c>
      <c r="S316" s="69">
        <f t="shared" si="98"/>
        <v>0</v>
      </c>
      <c r="T316" s="69">
        <f t="shared" si="98"/>
        <v>0</v>
      </c>
      <c r="U316" s="69">
        <f t="shared" si="98"/>
        <v>0</v>
      </c>
      <c r="V316" s="69">
        <f t="shared" si="98"/>
        <v>0</v>
      </c>
      <c r="W316" s="69">
        <f t="shared" si="98"/>
        <v>0</v>
      </c>
      <c r="X316" s="69">
        <f t="shared" si="98"/>
        <v>0</v>
      </c>
      <c r="Y316" s="69">
        <f t="shared" si="98"/>
        <v>0</v>
      </c>
      <c r="Z316" s="69">
        <f t="shared" si="98"/>
        <v>0</v>
      </c>
      <c r="AA316" s="69">
        <f t="shared" si="98"/>
        <v>0</v>
      </c>
      <c r="AB316" s="69">
        <f t="shared" si="99"/>
        <v>0</v>
      </c>
      <c r="AC316" s="69">
        <f t="shared" si="99"/>
        <v>0</v>
      </c>
      <c r="AD316" s="69">
        <f t="shared" si="99"/>
        <v>0</v>
      </c>
      <c r="AE316" s="69">
        <f t="shared" si="99"/>
        <v>0</v>
      </c>
      <c r="AF316" s="69">
        <f t="shared" si="99"/>
        <v>0</v>
      </c>
      <c r="AG316" s="69">
        <f t="shared" si="99"/>
        <v>0</v>
      </c>
      <c r="AH316" s="69">
        <f t="shared" si="99"/>
        <v>0</v>
      </c>
      <c r="AI316" s="69">
        <f t="shared" si="99"/>
        <v>0</v>
      </c>
      <c r="AJ316" s="69">
        <f t="shared" si="99"/>
        <v>0</v>
      </c>
      <c r="AK316" s="69">
        <f t="shared" si="99"/>
        <v>0</v>
      </c>
      <c r="AL316" s="69">
        <f t="shared" si="99"/>
        <v>0</v>
      </c>
      <c r="AM316" s="69">
        <f t="shared" si="99"/>
        <v>0</v>
      </c>
      <c r="AN316" s="69">
        <f t="shared" si="99"/>
        <v>0</v>
      </c>
      <c r="AO316" s="70">
        <f t="shared" si="99"/>
        <v>0</v>
      </c>
    </row>
    <row r="317" spans="1:41">
      <c r="A317" s="79">
        <f t="shared" si="101"/>
        <v>9</v>
      </c>
      <c r="B317" s="33" t="str">
        <f t="shared" si="100"/>
        <v>2.12.9</v>
      </c>
      <c r="C317" s="34" t="s">
        <v>67</v>
      </c>
      <c r="D317" s="35" t="s">
        <v>21</v>
      </c>
      <c r="E317" s="4">
        <v>2.42</v>
      </c>
      <c r="F317" s="4">
        <v>5.03</v>
      </c>
      <c r="G317" s="37" t="s">
        <v>9</v>
      </c>
      <c r="H317" s="61">
        <v>2.6100000000000003</v>
      </c>
      <c r="I317" s="55">
        <f t="shared" si="97"/>
        <v>3836439.1492563514</v>
      </c>
      <c r="J317" s="78">
        <v>10013106.179559078</v>
      </c>
      <c r="K317" s="39">
        <v>6</v>
      </c>
      <c r="L317" s="69">
        <f t="shared" si="98"/>
        <v>0</v>
      </c>
      <c r="M317" s="69">
        <f t="shared" si="98"/>
        <v>0</v>
      </c>
      <c r="N317" s="69">
        <f t="shared" si="98"/>
        <v>0</v>
      </c>
      <c r="O317" s="69">
        <f t="shared" si="98"/>
        <v>0</v>
      </c>
      <c r="P317" s="69">
        <f t="shared" si="98"/>
        <v>0</v>
      </c>
      <c r="Q317" s="69">
        <f t="shared" si="98"/>
        <v>10013106.179559078</v>
      </c>
      <c r="R317" s="69">
        <f t="shared" si="98"/>
        <v>0</v>
      </c>
      <c r="S317" s="69">
        <f t="shared" si="98"/>
        <v>0</v>
      </c>
      <c r="T317" s="69">
        <f t="shared" si="98"/>
        <v>0</v>
      </c>
      <c r="U317" s="69">
        <f t="shared" si="98"/>
        <v>0</v>
      </c>
      <c r="V317" s="69">
        <f t="shared" si="98"/>
        <v>0</v>
      </c>
      <c r="W317" s="69">
        <f t="shared" si="98"/>
        <v>0</v>
      </c>
      <c r="X317" s="69">
        <f t="shared" si="98"/>
        <v>0</v>
      </c>
      <c r="Y317" s="69">
        <f t="shared" si="98"/>
        <v>0</v>
      </c>
      <c r="Z317" s="69">
        <f t="shared" si="98"/>
        <v>0</v>
      </c>
      <c r="AA317" s="69">
        <f t="shared" si="98"/>
        <v>0</v>
      </c>
      <c r="AB317" s="69">
        <f t="shared" si="99"/>
        <v>0</v>
      </c>
      <c r="AC317" s="69">
        <f t="shared" si="99"/>
        <v>0</v>
      </c>
      <c r="AD317" s="69">
        <f t="shared" si="99"/>
        <v>0</v>
      </c>
      <c r="AE317" s="69">
        <f t="shared" si="99"/>
        <v>0</v>
      </c>
      <c r="AF317" s="69">
        <f t="shared" si="99"/>
        <v>0</v>
      </c>
      <c r="AG317" s="69">
        <f t="shared" si="99"/>
        <v>0</v>
      </c>
      <c r="AH317" s="69">
        <f t="shared" si="99"/>
        <v>0</v>
      </c>
      <c r="AI317" s="69">
        <f t="shared" si="99"/>
        <v>0</v>
      </c>
      <c r="AJ317" s="69">
        <f t="shared" si="99"/>
        <v>0</v>
      </c>
      <c r="AK317" s="69">
        <f t="shared" si="99"/>
        <v>0</v>
      </c>
      <c r="AL317" s="69">
        <f t="shared" si="99"/>
        <v>0</v>
      </c>
      <c r="AM317" s="69">
        <f t="shared" si="99"/>
        <v>0</v>
      </c>
      <c r="AN317" s="69">
        <f t="shared" si="99"/>
        <v>0</v>
      </c>
      <c r="AO317" s="70">
        <f t="shared" si="99"/>
        <v>0</v>
      </c>
    </row>
    <row r="318" spans="1:41">
      <c r="A318" s="79">
        <f t="shared" si="101"/>
        <v>10</v>
      </c>
      <c r="B318" s="33" t="str">
        <f t="shared" si="100"/>
        <v>2.12.10</v>
      </c>
      <c r="C318" s="34" t="s">
        <v>68</v>
      </c>
      <c r="D318" s="35" t="s">
        <v>21</v>
      </c>
      <c r="E318" s="4">
        <v>5.7930000000000001</v>
      </c>
      <c r="F318" s="4">
        <v>9.73</v>
      </c>
      <c r="G318" s="37" t="s">
        <v>9</v>
      </c>
      <c r="H318" s="61">
        <v>3.9370000000000003</v>
      </c>
      <c r="I318" s="55">
        <f t="shared" si="97"/>
        <v>3708437.8205790417</v>
      </c>
      <c r="J318" s="78">
        <v>14600119.699619688</v>
      </c>
      <c r="K318" s="39">
        <v>6</v>
      </c>
      <c r="L318" s="69">
        <f t="shared" si="98"/>
        <v>0</v>
      </c>
      <c r="M318" s="69">
        <f t="shared" si="98"/>
        <v>0</v>
      </c>
      <c r="N318" s="69">
        <f t="shared" si="98"/>
        <v>0</v>
      </c>
      <c r="O318" s="69">
        <f t="shared" si="98"/>
        <v>0</v>
      </c>
      <c r="P318" s="69">
        <f t="shared" si="98"/>
        <v>0</v>
      </c>
      <c r="Q318" s="69">
        <f t="shared" si="98"/>
        <v>14600119.699619688</v>
      </c>
      <c r="R318" s="69">
        <f t="shared" si="98"/>
        <v>0</v>
      </c>
      <c r="S318" s="69">
        <f t="shared" si="98"/>
        <v>0</v>
      </c>
      <c r="T318" s="69">
        <f t="shared" si="98"/>
        <v>0</v>
      </c>
      <c r="U318" s="69">
        <f t="shared" si="98"/>
        <v>0</v>
      </c>
      <c r="V318" s="69">
        <f t="shared" si="98"/>
        <v>0</v>
      </c>
      <c r="W318" s="69">
        <f t="shared" si="98"/>
        <v>0</v>
      </c>
      <c r="X318" s="69">
        <f t="shared" si="98"/>
        <v>0</v>
      </c>
      <c r="Y318" s="69">
        <f t="shared" si="98"/>
        <v>0</v>
      </c>
      <c r="Z318" s="69">
        <f t="shared" si="98"/>
        <v>0</v>
      </c>
      <c r="AA318" s="69">
        <f t="shared" si="98"/>
        <v>0</v>
      </c>
      <c r="AB318" s="69">
        <f t="shared" si="99"/>
        <v>0</v>
      </c>
      <c r="AC318" s="69">
        <f t="shared" si="99"/>
        <v>0</v>
      </c>
      <c r="AD318" s="69">
        <f t="shared" si="99"/>
        <v>0</v>
      </c>
      <c r="AE318" s="69">
        <f t="shared" si="99"/>
        <v>0</v>
      </c>
      <c r="AF318" s="69">
        <f t="shared" si="99"/>
        <v>0</v>
      </c>
      <c r="AG318" s="69">
        <f t="shared" si="99"/>
        <v>0</v>
      </c>
      <c r="AH318" s="69">
        <f t="shared" si="99"/>
        <v>0</v>
      </c>
      <c r="AI318" s="69">
        <f t="shared" si="99"/>
        <v>0</v>
      </c>
      <c r="AJ318" s="69">
        <f t="shared" si="99"/>
        <v>0</v>
      </c>
      <c r="AK318" s="69">
        <f t="shared" si="99"/>
        <v>0</v>
      </c>
      <c r="AL318" s="69">
        <f t="shared" si="99"/>
        <v>0</v>
      </c>
      <c r="AM318" s="69">
        <f t="shared" si="99"/>
        <v>0</v>
      </c>
      <c r="AN318" s="69">
        <f t="shared" si="99"/>
        <v>0</v>
      </c>
      <c r="AO318" s="70">
        <f t="shared" si="99"/>
        <v>0</v>
      </c>
    </row>
    <row r="319" spans="1:41">
      <c r="A319" s="79">
        <f t="shared" si="101"/>
        <v>11</v>
      </c>
      <c r="B319" s="33" t="str">
        <f t="shared" si="100"/>
        <v>2.12.11</v>
      </c>
      <c r="C319" s="34" t="s">
        <v>69</v>
      </c>
      <c r="D319" s="35" t="s">
        <v>21</v>
      </c>
      <c r="E319" s="4">
        <v>12.09</v>
      </c>
      <c r="F319" s="4">
        <v>16.145</v>
      </c>
      <c r="G319" s="37" t="s">
        <v>9</v>
      </c>
      <c r="H319" s="61">
        <v>4.0549999999999997</v>
      </c>
      <c r="I319" s="55">
        <f t="shared" si="97"/>
        <v>3718238.1155701112</v>
      </c>
      <c r="J319" s="78">
        <v>15077455.558636799</v>
      </c>
      <c r="K319" s="39">
        <v>6</v>
      </c>
      <c r="L319" s="69">
        <f t="shared" si="98"/>
        <v>0</v>
      </c>
      <c r="M319" s="69">
        <f t="shared" si="98"/>
        <v>0</v>
      </c>
      <c r="N319" s="69">
        <f t="shared" si="98"/>
        <v>0</v>
      </c>
      <c r="O319" s="69">
        <f t="shared" si="98"/>
        <v>0</v>
      </c>
      <c r="P319" s="69">
        <f t="shared" si="98"/>
        <v>0</v>
      </c>
      <c r="Q319" s="69">
        <f t="shared" si="98"/>
        <v>15077455.558636799</v>
      </c>
      <c r="R319" s="69">
        <f t="shared" si="98"/>
        <v>0</v>
      </c>
      <c r="S319" s="69">
        <f t="shared" si="98"/>
        <v>0</v>
      </c>
      <c r="T319" s="69">
        <f t="shared" si="98"/>
        <v>0</v>
      </c>
      <c r="U319" s="69">
        <f t="shared" si="98"/>
        <v>0</v>
      </c>
      <c r="V319" s="69">
        <f t="shared" si="98"/>
        <v>0</v>
      </c>
      <c r="W319" s="69">
        <f t="shared" si="98"/>
        <v>0</v>
      </c>
      <c r="X319" s="69">
        <f t="shared" si="98"/>
        <v>0</v>
      </c>
      <c r="Y319" s="69">
        <f t="shared" si="98"/>
        <v>0</v>
      </c>
      <c r="Z319" s="69">
        <f t="shared" si="98"/>
        <v>0</v>
      </c>
      <c r="AA319" s="69">
        <f t="shared" si="98"/>
        <v>0</v>
      </c>
      <c r="AB319" s="69">
        <f t="shared" si="99"/>
        <v>0</v>
      </c>
      <c r="AC319" s="69">
        <f t="shared" si="99"/>
        <v>0</v>
      </c>
      <c r="AD319" s="69">
        <f t="shared" si="99"/>
        <v>0</v>
      </c>
      <c r="AE319" s="69">
        <f t="shared" si="99"/>
        <v>0</v>
      </c>
      <c r="AF319" s="69">
        <f t="shared" si="99"/>
        <v>0</v>
      </c>
      <c r="AG319" s="69">
        <f t="shared" si="99"/>
        <v>0</v>
      </c>
      <c r="AH319" s="69">
        <f t="shared" si="99"/>
        <v>0</v>
      </c>
      <c r="AI319" s="69">
        <f t="shared" si="99"/>
        <v>0</v>
      </c>
      <c r="AJ319" s="69">
        <f t="shared" si="99"/>
        <v>0</v>
      </c>
      <c r="AK319" s="69">
        <f t="shared" si="99"/>
        <v>0</v>
      </c>
      <c r="AL319" s="69">
        <f t="shared" si="99"/>
        <v>0</v>
      </c>
      <c r="AM319" s="69">
        <f t="shared" si="99"/>
        <v>0</v>
      </c>
      <c r="AN319" s="69">
        <f t="shared" si="99"/>
        <v>0</v>
      </c>
      <c r="AO319" s="70">
        <f t="shared" si="99"/>
        <v>0</v>
      </c>
    </row>
    <row r="320" spans="1:41">
      <c r="A320" s="79">
        <f t="shared" si="101"/>
        <v>12</v>
      </c>
      <c r="B320" s="33" t="str">
        <f t="shared" si="100"/>
        <v>2.12.12</v>
      </c>
      <c r="C320" s="34" t="s">
        <v>70</v>
      </c>
      <c r="D320" s="35" t="s">
        <v>21</v>
      </c>
      <c r="E320" s="4">
        <v>21.155000000000001</v>
      </c>
      <c r="F320" s="4">
        <v>25.5</v>
      </c>
      <c r="G320" s="37" t="s">
        <v>9</v>
      </c>
      <c r="H320" s="61">
        <v>4.3449999999999989</v>
      </c>
      <c r="I320" s="55">
        <f t="shared" si="97"/>
        <v>3835797.3462192747</v>
      </c>
      <c r="J320" s="78">
        <v>16666539.469322745</v>
      </c>
      <c r="K320" s="39">
        <v>6</v>
      </c>
      <c r="L320" s="69">
        <f t="shared" si="98"/>
        <v>0</v>
      </c>
      <c r="M320" s="69">
        <f t="shared" si="98"/>
        <v>0</v>
      </c>
      <c r="N320" s="69">
        <f t="shared" si="98"/>
        <v>0</v>
      </c>
      <c r="O320" s="69">
        <f t="shared" si="98"/>
        <v>0</v>
      </c>
      <c r="P320" s="69">
        <f t="shared" si="98"/>
        <v>0</v>
      </c>
      <c r="Q320" s="69">
        <f t="shared" si="98"/>
        <v>16666539.469322745</v>
      </c>
      <c r="R320" s="69">
        <f t="shared" si="98"/>
        <v>0</v>
      </c>
      <c r="S320" s="69">
        <f t="shared" si="98"/>
        <v>0</v>
      </c>
      <c r="T320" s="69">
        <f t="shared" si="98"/>
        <v>0</v>
      </c>
      <c r="U320" s="69">
        <f t="shared" si="98"/>
        <v>0</v>
      </c>
      <c r="V320" s="69">
        <f t="shared" si="98"/>
        <v>0</v>
      </c>
      <c r="W320" s="69">
        <f t="shared" si="98"/>
        <v>0</v>
      </c>
      <c r="X320" s="69">
        <f t="shared" si="98"/>
        <v>0</v>
      </c>
      <c r="Y320" s="69">
        <f t="shared" si="98"/>
        <v>0</v>
      </c>
      <c r="Z320" s="69">
        <f t="shared" si="98"/>
        <v>0</v>
      </c>
      <c r="AA320" s="69">
        <f t="shared" si="98"/>
        <v>0</v>
      </c>
      <c r="AB320" s="69">
        <f t="shared" si="99"/>
        <v>0</v>
      </c>
      <c r="AC320" s="69">
        <f t="shared" si="99"/>
        <v>0</v>
      </c>
      <c r="AD320" s="69">
        <f t="shared" si="99"/>
        <v>0</v>
      </c>
      <c r="AE320" s="69">
        <f t="shared" si="99"/>
        <v>0</v>
      </c>
      <c r="AF320" s="69">
        <f t="shared" si="99"/>
        <v>0</v>
      </c>
      <c r="AG320" s="69">
        <f t="shared" si="99"/>
        <v>0</v>
      </c>
      <c r="AH320" s="69">
        <f t="shared" si="99"/>
        <v>0</v>
      </c>
      <c r="AI320" s="69">
        <f t="shared" si="99"/>
        <v>0</v>
      </c>
      <c r="AJ320" s="69">
        <f t="shared" si="99"/>
        <v>0</v>
      </c>
      <c r="AK320" s="69">
        <f t="shared" si="99"/>
        <v>0</v>
      </c>
      <c r="AL320" s="69">
        <f t="shared" si="99"/>
        <v>0</v>
      </c>
      <c r="AM320" s="69">
        <f t="shared" si="99"/>
        <v>0</v>
      </c>
      <c r="AN320" s="69">
        <f t="shared" si="99"/>
        <v>0</v>
      </c>
      <c r="AO320" s="70">
        <f t="shared" si="99"/>
        <v>0</v>
      </c>
    </row>
    <row r="321" spans="1:41">
      <c r="A321" s="79">
        <f t="shared" si="101"/>
        <v>13</v>
      </c>
      <c r="B321" s="33" t="str">
        <f t="shared" si="100"/>
        <v>2.12.13</v>
      </c>
      <c r="C321" s="34" t="s">
        <v>71</v>
      </c>
      <c r="D321" s="35" t="s">
        <v>21</v>
      </c>
      <c r="E321" s="4">
        <v>27.042999999999999</v>
      </c>
      <c r="F321" s="4">
        <v>31.245000000000001</v>
      </c>
      <c r="G321" s="37" t="s">
        <v>9</v>
      </c>
      <c r="H321" s="61">
        <v>4.2020000000000017</v>
      </c>
      <c r="I321" s="55">
        <f t="shared" si="97"/>
        <v>3723532.3034192375</v>
      </c>
      <c r="J321" s="78">
        <v>15646282.738967642</v>
      </c>
      <c r="K321" s="39">
        <v>5</v>
      </c>
      <c r="L321" s="69">
        <f t="shared" si="98"/>
        <v>0</v>
      </c>
      <c r="M321" s="69">
        <f t="shared" si="98"/>
        <v>0</v>
      </c>
      <c r="N321" s="69">
        <f t="shared" si="98"/>
        <v>0</v>
      </c>
      <c r="O321" s="69">
        <f t="shared" si="98"/>
        <v>0</v>
      </c>
      <c r="P321" s="69">
        <f t="shared" si="98"/>
        <v>15646282.738967642</v>
      </c>
      <c r="Q321" s="69">
        <f t="shared" si="98"/>
        <v>0</v>
      </c>
      <c r="R321" s="69">
        <f t="shared" si="98"/>
        <v>0</v>
      </c>
      <c r="S321" s="69">
        <f t="shared" si="98"/>
        <v>0</v>
      </c>
      <c r="T321" s="69">
        <f t="shared" si="98"/>
        <v>0</v>
      </c>
      <c r="U321" s="69">
        <f t="shared" si="98"/>
        <v>0</v>
      </c>
      <c r="V321" s="69">
        <f t="shared" si="98"/>
        <v>0</v>
      </c>
      <c r="W321" s="69">
        <f t="shared" si="98"/>
        <v>0</v>
      </c>
      <c r="X321" s="69">
        <f t="shared" si="98"/>
        <v>0</v>
      </c>
      <c r="Y321" s="69">
        <f t="shared" si="98"/>
        <v>0</v>
      </c>
      <c r="Z321" s="69">
        <f t="shared" si="98"/>
        <v>0</v>
      </c>
      <c r="AA321" s="69">
        <f t="shared" si="98"/>
        <v>0</v>
      </c>
      <c r="AB321" s="69">
        <f t="shared" si="99"/>
        <v>0</v>
      </c>
      <c r="AC321" s="69">
        <f t="shared" si="99"/>
        <v>0</v>
      </c>
      <c r="AD321" s="69">
        <f t="shared" si="99"/>
        <v>0</v>
      </c>
      <c r="AE321" s="69">
        <f t="shared" si="99"/>
        <v>0</v>
      </c>
      <c r="AF321" s="69">
        <f t="shared" si="99"/>
        <v>0</v>
      </c>
      <c r="AG321" s="69">
        <f t="shared" si="99"/>
        <v>0</v>
      </c>
      <c r="AH321" s="69">
        <f t="shared" si="99"/>
        <v>0</v>
      </c>
      <c r="AI321" s="69">
        <f t="shared" si="99"/>
        <v>0</v>
      </c>
      <c r="AJ321" s="69">
        <f t="shared" si="99"/>
        <v>0</v>
      </c>
      <c r="AK321" s="69">
        <f t="shared" si="99"/>
        <v>0</v>
      </c>
      <c r="AL321" s="69">
        <f t="shared" si="99"/>
        <v>0</v>
      </c>
      <c r="AM321" s="69">
        <f t="shared" si="99"/>
        <v>0</v>
      </c>
      <c r="AN321" s="69">
        <f t="shared" si="99"/>
        <v>0</v>
      </c>
      <c r="AO321" s="70">
        <f t="shared" si="99"/>
        <v>0</v>
      </c>
    </row>
    <row r="322" spans="1:41">
      <c r="A322" s="79">
        <f t="shared" si="101"/>
        <v>14</v>
      </c>
      <c r="B322" s="33" t="str">
        <f t="shared" si="100"/>
        <v>2.12.14</v>
      </c>
      <c r="C322" s="34" t="s">
        <v>72</v>
      </c>
      <c r="D322" s="35" t="s">
        <v>21</v>
      </c>
      <c r="E322" s="4">
        <v>36.323</v>
      </c>
      <c r="F322" s="4">
        <v>37.4</v>
      </c>
      <c r="G322" s="37" t="s">
        <v>9</v>
      </c>
      <c r="H322" s="61">
        <v>1.0769999999999982</v>
      </c>
      <c r="I322" s="55">
        <f t="shared" si="97"/>
        <v>4124414.0665996545</v>
      </c>
      <c r="J322" s="78">
        <v>4441993.9497278202</v>
      </c>
      <c r="K322" s="39">
        <v>5</v>
      </c>
      <c r="L322" s="69">
        <f t="shared" si="98"/>
        <v>0</v>
      </c>
      <c r="M322" s="69">
        <f t="shared" si="98"/>
        <v>0</v>
      </c>
      <c r="N322" s="69">
        <f t="shared" si="98"/>
        <v>0</v>
      </c>
      <c r="O322" s="69">
        <f t="shared" si="98"/>
        <v>0</v>
      </c>
      <c r="P322" s="69">
        <f t="shared" si="98"/>
        <v>4441993.9497278202</v>
      </c>
      <c r="Q322" s="69">
        <f t="shared" si="98"/>
        <v>0</v>
      </c>
      <c r="R322" s="69">
        <f t="shared" si="98"/>
        <v>0</v>
      </c>
      <c r="S322" s="69">
        <f t="shared" si="98"/>
        <v>0</v>
      </c>
      <c r="T322" s="69">
        <f t="shared" si="98"/>
        <v>0</v>
      </c>
      <c r="U322" s="69">
        <f t="shared" si="98"/>
        <v>0</v>
      </c>
      <c r="V322" s="69">
        <f t="shared" si="98"/>
        <v>0</v>
      </c>
      <c r="W322" s="69">
        <f t="shared" si="98"/>
        <v>0</v>
      </c>
      <c r="X322" s="69">
        <f t="shared" si="98"/>
        <v>0</v>
      </c>
      <c r="Y322" s="69">
        <f t="shared" si="98"/>
        <v>0</v>
      </c>
      <c r="Z322" s="69">
        <f t="shared" si="98"/>
        <v>0</v>
      </c>
      <c r="AA322" s="69">
        <f t="shared" si="98"/>
        <v>0</v>
      </c>
      <c r="AB322" s="69">
        <f t="shared" si="99"/>
        <v>0</v>
      </c>
      <c r="AC322" s="69">
        <f t="shared" si="99"/>
        <v>0</v>
      </c>
      <c r="AD322" s="69">
        <f t="shared" si="99"/>
        <v>0</v>
      </c>
      <c r="AE322" s="69">
        <f t="shared" si="99"/>
        <v>0</v>
      </c>
      <c r="AF322" s="69">
        <f t="shared" si="99"/>
        <v>0</v>
      </c>
      <c r="AG322" s="69">
        <f t="shared" si="99"/>
        <v>0</v>
      </c>
      <c r="AH322" s="69">
        <f t="shared" si="99"/>
        <v>0</v>
      </c>
      <c r="AI322" s="69">
        <f t="shared" si="99"/>
        <v>0</v>
      </c>
      <c r="AJ322" s="69">
        <f t="shared" si="99"/>
        <v>0</v>
      </c>
      <c r="AK322" s="69">
        <f t="shared" si="99"/>
        <v>0</v>
      </c>
      <c r="AL322" s="69">
        <f t="shared" si="99"/>
        <v>0</v>
      </c>
      <c r="AM322" s="69">
        <f t="shared" si="99"/>
        <v>0</v>
      </c>
      <c r="AN322" s="69">
        <f t="shared" si="99"/>
        <v>0</v>
      </c>
      <c r="AO322" s="70">
        <f t="shared" si="99"/>
        <v>0</v>
      </c>
    </row>
    <row r="323" spans="1:41">
      <c r="A323" s="79">
        <f t="shared" si="101"/>
        <v>15</v>
      </c>
      <c r="B323" s="33" t="str">
        <f t="shared" si="100"/>
        <v>2.12.15</v>
      </c>
      <c r="C323" s="34" t="s">
        <v>73</v>
      </c>
      <c r="D323" s="35" t="s">
        <v>21</v>
      </c>
      <c r="E323" s="4">
        <v>37.963999999999999</v>
      </c>
      <c r="F323" s="4">
        <v>38.606000000000002</v>
      </c>
      <c r="G323" s="37" t="s">
        <v>9</v>
      </c>
      <c r="H323" s="61">
        <v>0.64200000000000301</v>
      </c>
      <c r="I323" s="55">
        <f t="shared" si="97"/>
        <v>4605444.7043544874</v>
      </c>
      <c r="J323" s="78">
        <v>2956695.5001955945</v>
      </c>
      <c r="K323" s="39">
        <v>5</v>
      </c>
      <c r="L323" s="69">
        <f t="shared" si="98"/>
        <v>0</v>
      </c>
      <c r="M323" s="69">
        <f t="shared" si="98"/>
        <v>0</v>
      </c>
      <c r="N323" s="69">
        <f t="shared" si="98"/>
        <v>0</v>
      </c>
      <c r="O323" s="69">
        <f t="shared" si="98"/>
        <v>0</v>
      </c>
      <c r="P323" s="69">
        <f t="shared" si="98"/>
        <v>2956695.5001955945</v>
      </c>
      <c r="Q323" s="69">
        <f t="shared" si="98"/>
        <v>0</v>
      </c>
      <c r="R323" s="69">
        <f t="shared" si="98"/>
        <v>0</v>
      </c>
      <c r="S323" s="69">
        <f t="shared" si="98"/>
        <v>0</v>
      </c>
      <c r="T323" s="69">
        <f t="shared" si="98"/>
        <v>0</v>
      </c>
      <c r="U323" s="69">
        <f t="shared" si="98"/>
        <v>0</v>
      </c>
      <c r="V323" s="69">
        <f t="shared" si="98"/>
        <v>0</v>
      </c>
      <c r="W323" s="69">
        <f t="shared" si="98"/>
        <v>0</v>
      </c>
      <c r="X323" s="69">
        <f t="shared" si="98"/>
        <v>0</v>
      </c>
      <c r="Y323" s="69">
        <f t="shared" si="98"/>
        <v>0</v>
      </c>
      <c r="Z323" s="69">
        <f t="shared" si="98"/>
        <v>0</v>
      </c>
      <c r="AA323" s="69">
        <f t="shared" si="98"/>
        <v>0</v>
      </c>
      <c r="AB323" s="69">
        <f t="shared" si="99"/>
        <v>0</v>
      </c>
      <c r="AC323" s="69">
        <f t="shared" si="99"/>
        <v>0</v>
      </c>
      <c r="AD323" s="69">
        <f t="shared" si="99"/>
        <v>0</v>
      </c>
      <c r="AE323" s="69">
        <f t="shared" si="99"/>
        <v>0</v>
      </c>
      <c r="AF323" s="69">
        <f t="shared" si="99"/>
        <v>0</v>
      </c>
      <c r="AG323" s="69">
        <f t="shared" si="99"/>
        <v>0</v>
      </c>
      <c r="AH323" s="69">
        <f t="shared" si="99"/>
        <v>0</v>
      </c>
      <c r="AI323" s="69">
        <f t="shared" si="99"/>
        <v>0</v>
      </c>
      <c r="AJ323" s="69">
        <f t="shared" si="99"/>
        <v>0</v>
      </c>
      <c r="AK323" s="69">
        <f t="shared" si="99"/>
        <v>0</v>
      </c>
      <c r="AL323" s="69">
        <f t="shared" si="99"/>
        <v>0</v>
      </c>
      <c r="AM323" s="69">
        <f t="shared" si="99"/>
        <v>0</v>
      </c>
      <c r="AN323" s="69">
        <f t="shared" si="99"/>
        <v>0</v>
      </c>
      <c r="AO323" s="70">
        <f t="shared" si="99"/>
        <v>0</v>
      </c>
    </row>
    <row r="324" spans="1:41">
      <c r="A324" s="79">
        <f t="shared" si="101"/>
        <v>16</v>
      </c>
      <c r="B324" s="33" t="str">
        <f t="shared" si="100"/>
        <v>2.12.16</v>
      </c>
      <c r="C324" s="34" t="s">
        <v>74</v>
      </c>
      <c r="D324" s="35" t="s">
        <v>21</v>
      </c>
      <c r="E324" s="4">
        <v>39.481000000000002</v>
      </c>
      <c r="F324" s="4">
        <v>41.93</v>
      </c>
      <c r="G324" s="37" t="s">
        <v>9</v>
      </c>
      <c r="H324" s="61">
        <v>2.4489999999999981</v>
      </c>
      <c r="I324" s="55">
        <f t="shared" si="97"/>
        <v>3904098.9597196095</v>
      </c>
      <c r="J324" s="78">
        <v>9561138.3523533158</v>
      </c>
      <c r="K324" s="39">
        <v>5</v>
      </c>
      <c r="L324" s="69">
        <f t="shared" si="98"/>
        <v>0</v>
      </c>
      <c r="M324" s="69">
        <f t="shared" si="98"/>
        <v>0</v>
      </c>
      <c r="N324" s="69">
        <f t="shared" si="98"/>
        <v>0</v>
      </c>
      <c r="O324" s="69">
        <f t="shared" si="98"/>
        <v>0</v>
      </c>
      <c r="P324" s="69">
        <f t="shared" si="98"/>
        <v>9561138.3523533158</v>
      </c>
      <c r="Q324" s="69">
        <f t="shared" si="98"/>
        <v>0</v>
      </c>
      <c r="R324" s="69">
        <f t="shared" si="98"/>
        <v>0</v>
      </c>
      <c r="S324" s="69">
        <f t="shared" si="98"/>
        <v>0</v>
      </c>
      <c r="T324" s="69">
        <f t="shared" si="98"/>
        <v>0</v>
      </c>
      <c r="U324" s="69">
        <f t="shared" si="98"/>
        <v>0</v>
      </c>
      <c r="V324" s="69">
        <f t="shared" si="98"/>
        <v>0</v>
      </c>
      <c r="W324" s="69">
        <f t="shared" si="98"/>
        <v>0</v>
      </c>
      <c r="X324" s="69">
        <f t="shared" si="98"/>
        <v>0</v>
      </c>
      <c r="Y324" s="69">
        <f t="shared" si="98"/>
        <v>0</v>
      </c>
      <c r="Z324" s="69">
        <f t="shared" si="98"/>
        <v>0</v>
      </c>
      <c r="AA324" s="69">
        <f t="shared" ref="L324:AA330" si="102">IF($K324=AA$4,$J324,0)</f>
        <v>0</v>
      </c>
      <c r="AB324" s="69">
        <f t="shared" si="99"/>
        <v>0</v>
      </c>
      <c r="AC324" s="69">
        <f t="shared" si="99"/>
        <v>0</v>
      </c>
      <c r="AD324" s="69">
        <f t="shared" si="99"/>
        <v>0</v>
      </c>
      <c r="AE324" s="69">
        <f t="shared" si="99"/>
        <v>0</v>
      </c>
      <c r="AF324" s="69">
        <f t="shared" si="99"/>
        <v>0</v>
      </c>
      <c r="AG324" s="69">
        <f t="shared" si="99"/>
        <v>0</v>
      </c>
      <c r="AH324" s="69">
        <f t="shared" si="99"/>
        <v>0</v>
      </c>
      <c r="AI324" s="69">
        <f t="shared" si="99"/>
        <v>0</v>
      </c>
      <c r="AJ324" s="69">
        <f t="shared" si="99"/>
        <v>0</v>
      </c>
      <c r="AK324" s="69">
        <f t="shared" si="99"/>
        <v>0</v>
      </c>
      <c r="AL324" s="69">
        <f t="shared" si="99"/>
        <v>0</v>
      </c>
      <c r="AM324" s="69">
        <f t="shared" si="99"/>
        <v>0</v>
      </c>
      <c r="AN324" s="69">
        <f t="shared" si="99"/>
        <v>0</v>
      </c>
      <c r="AO324" s="70">
        <f t="shared" si="99"/>
        <v>0</v>
      </c>
    </row>
    <row r="325" spans="1:41">
      <c r="A325" s="79">
        <f t="shared" si="101"/>
        <v>17</v>
      </c>
      <c r="B325" s="33" t="str">
        <f t="shared" si="100"/>
        <v>2.12.17</v>
      </c>
      <c r="C325" s="34" t="s">
        <v>75</v>
      </c>
      <c r="D325" s="35" t="s">
        <v>21</v>
      </c>
      <c r="E325" s="4">
        <v>44.832999999999998</v>
      </c>
      <c r="F325" s="4">
        <v>45</v>
      </c>
      <c r="G325" s="37" t="s">
        <v>9</v>
      </c>
      <c r="H325" s="61">
        <v>0.16700000000000159</v>
      </c>
      <c r="I325" s="55">
        <f t="shared" si="97"/>
        <v>8819107.2282710876</v>
      </c>
      <c r="J325" s="78">
        <v>1472790.9071212858</v>
      </c>
      <c r="K325" s="39">
        <v>4</v>
      </c>
      <c r="L325" s="69">
        <f t="shared" si="102"/>
        <v>0</v>
      </c>
      <c r="M325" s="69">
        <f t="shared" si="102"/>
        <v>0</v>
      </c>
      <c r="N325" s="69">
        <f t="shared" si="102"/>
        <v>0</v>
      </c>
      <c r="O325" s="69">
        <f t="shared" si="102"/>
        <v>1472790.9071212858</v>
      </c>
      <c r="P325" s="69">
        <f t="shared" si="102"/>
        <v>0</v>
      </c>
      <c r="Q325" s="69">
        <f t="shared" si="102"/>
        <v>0</v>
      </c>
      <c r="R325" s="69">
        <f t="shared" si="102"/>
        <v>0</v>
      </c>
      <c r="S325" s="69">
        <f t="shared" si="102"/>
        <v>0</v>
      </c>
      <c r="T325" s="69">
        <f t="shared" si="102"/>
        <v>0</v>
      </c>
      <c r="U325" s="69">
        <f t="shared" si="102"/>
        <v>0</v>
      </c>
      <c r="V325" s="69">
        <f t="shared" si="102"/>
        <v>0</v>
      </c>
      <c r="W325" s="69">
        <f t="shared" si="102"/>
        <v>0</v>
      </c>
      <c r="X325" s="69">
        <f t="shared" si="102"/>
        <v>0</v>
      </c>
      <c r="Y325" s="69">
        <f t="shared" si="102"/>
        <v>0</v>
      </c>
      <c r="Z325" s="69">
        <f t="shared" si="102"/>
        <v>0</v>
      </c>
      <c r="AA325" s="69">
        <f t="shared" si="102"/>
        <v>0</v>
      </c>
      <c r="AB325" s="69">
        <f t="shared" ref="AB325:AO330" si="103">IF($K325=AB$4,$J325,0)</f>
        <v>0</v>
      </c>
      <c r="AC325" s="69">
        <f t="shared" si="103"/>
        <v>0</v>
      </c>
      <c r="AD325" s="69">
        <f t="shared" si="103"/>
        <v>0</v>
      </c>
      <c r="AE325" s="69">
        <f t="shared" si="103"/>
        <v>0</v>
      </c>
      <c r="AF325" s="69">
        <f t="shared" si="103"/>
        <v>0</v>
      </c>
      <c r="AG325" s="69">
        <f t="shared" si="103"/>
        <v>0</v>
      </c>
      <c r="AH325" s="69">
        <f t="shared" si="103"/>
        <v>0</v>
      </c>
      <c r="AI325" s="69">
        <f t="shared" si="103"/>
        <v>0</v>
      </c>
      <c r="AJ325" s="69">
        <f t="shared" si="103"/>
        <v>0</v>
      </c>
      <c r="AK325" s="69">
        <f t="shared" si="103"/>
        <v>0</v>
      </c>
      <c r="AL325" s="69">
        <f t="shared" si="103"/>
        <v>0</v>
      </c>
      <c r="AM325" s="69">
        <f t="shared" si="103"/>
        <v>0</v>
      </c>
      <c r="AN325" s="69">
        <f t="shared" si="103"/>
        <v>0</v>
      </c>
      <c r="AO325" s="70">
        <f t="shared" si="103"/>
        <v>0</v>
      </c>
    </row>
    <row r="326" spans="1:41">
      <c r="A326" s="79">
        <f t="shared" si="101"/>
        <v>18</v>
      </c>
      <c r="B326" s="33" t="str">
        <f t="shared" si="100"/>
        <v>2.12.18</v>
      </c>
      <c r="C326" s="34" t="s">
        <v>76</v>
      </c>
      <c r="D326" s="35" t="s">
        <v>21</v>
      </c>
      <c r="E326" s="4">
        <v>47.151000000000003</v>
      </c>
      <c r="F326" s="4">
        <v>50</v>
      </c>
      <c r="G326" s="37" t="s">
        <v>9</v>
      </c>
      <c r="H326" s="61">
        <v>2.8489999999999966</v>
      </c>
      <c r="I326" s="55">
        <f t="shared" si="97"/>
        <v>3824859.2844257648</v>
      </c>
      <c r="J326" s="78">
        <v>10897024.101328991</v>
      </c>
      <c r="K326" s="39">
        <v>4</v>
      </c>
      <c r="L326" s="69">
        <f t="shared" si="102"/>
        <v>0</v>
      </c>
      <c r="M326" s="69">
        <f t="shared" si="102"/>
        <v>0</v>
      </c>
      <c r="N326" s="69">
        <f t="shared" si="102"/>
        <v>0</v>
      </c>
      <c r="O326" s="69">
        <f t="shared" si="102"/>
        <v>10897024.101328991</v>
      </c>
      <c r="P326" s="69">
        <f t="shared" si="102"/>
        <v>0</v>
      </c>
      <c r="Q326" s="69">
        <f t="shared" si="102"/>
        <v>0</v>
      </c>
      <c r="R326" s="69">
        <f t="shared" si="102"/>
        <v>0</v>
      </c>
      <c r="S326" s="69">
        <f t="shared" si="102"/>
        <v>0</v>
      </c>
      <c r="T326" s="69">
        <f t="shared" si="102"/>
        <v>0</v>
      </c>
      <c r="U326" s="69">
        <f t="shared" si="102"/>
        <v>0</v>
      </c>
      <c r="V326" s="69">
        <f t="shared" si="102"/>
        <v>0</v>
      </c>
      <c r="W326" s="69">
        <f t="shared" si="102"/>
        <v>0</v>
      </c>
      <c r="X326" s="69">
        <f t="shared" si="102"/>
        <v>0</v>
      </c>
      <c r="Y326" s="69">
        <f t="shared" si="102"/>
        <v>0</v>
      </c>
      <c r="Z326" s="69">
        <f t="shared" si="102"/>
        <v>0</v>
      </c>
      <c r="AA326" s="69">
        <f t="shared" si="102"/>
        <v>0</v>
      </c>
      <c r="AB326" s="69">
        <f t="shared" si="103"/>
        <v>0</v>
      </c>
      <c r="AC326" s="69">
        <f t="shared" si="103"/>
        <v>0</v>
      </c>
      <c r="AD326" s="69">
        <f t="shared" si="103"/>
        <v>0</v>
      </c>
      <c r="AE326" s="69">
        <f t="shared" si="103"/>
        <v>0</v>
      </c>
      <c r="AF326" s="69">
        <f t="shared" si="103"/>
        <v>0</v>
      </c>
      <c r="AG326" s="69">
        <f t="shared" si="103"/>
        <v>0</v>
      </c>
      <c r="AH326" s="69">
        <f t="shared" si="103"/>
        <v>0</v>
      </c>
      <c r="AI326" s="69">
        <f t="shared" si="103"/>
        <v>0</v>
      </c>
      <c r="AJ326" s="69">
        <f t="shared" si="103"/>
        <v>0</v>
      </c>
      <c r="AK326" s="69">
        <f t="shared" si="103"/>
        <v>0</v>
      </c>
      <c r="AL326" s="69">
        <f t="shared" si="103"/>
        <v>0</v>
      </c>
      <c r="AM326" s="69">
        <f t="shared" si="103"/>
        <v>0</v>
      </c>
      <c r="AN326" s="69">
        <f t="shared" si="103"/>
        <v>0</v>
      </c>
      <c r="AO326" s="70">
        <f t="shared" si="103"/>
        <v>0</v>
      </c>
    </row>
    <row r="327" spans="1:41">
      <c r="A327" s="79">
        <f t="shared" si="101"/>
        <v>19</v>
      </c>
      <c r="B327" s="33" t="str">
        <f t="shared" si="100"/>
        <v>2.12.19</v>
      </c>
      <c r="C327" s="34" t="s">
        <v>77</v>
      </c>
      <c r="D327" s="35" t="s">
        <v>21</v>
      </c>
      <c r="E327" s="4">
        <v>55.697000000000003</v>
      </c>
      <c r="F327" s="4">
        <v>61.604999999999997</v>
      </c>
      <c r="G327" s="37" t="s">
        <v>9</v>
      </c>
      <c r="H327" s="61">
        <v>5.9079999999999941</v>
      </c>
      <c r="I327" s="55">
        <f t="shared" si="97"/>
        <v>4730486.0273123011</v>
      </c>
      <c r="J327" s="78">
        <v>27947711.449361045</v>
      </c>
      <c r="K327" s="39">
        <v>4</v>
      </c>
      <c r="L327" s="69">
        <f t="shared" si="102"/>
        <v>0</v>
      </c>
      <c r="M327" s="69">
        <f t="shared" si="102"/>
        <v>0</v>
      </c>
      <c r="N327" s="69">
        <f t="shared" si="102"/>
        <v>0</v>
      </c>
      <c r="O327" s="69">
        <f t="shared" si="102"/>
        <v>27947711.449361045</v>
      </c>
      <c r="P327" s="69">
        <f t="shared" si="102"/>
        <v>0</v>
      </c>
      <c r="Q327" s="69">
        <f t="shared" si="102"/>
        <v>0</v>
      </c>
      <c r="R327" s="69">
        <f t="shared" si="102"/>
        <v>0</v>
      </c>
      <c r="S327" s="69">
        <f t="shared" si="102"/>
        <v>0</v>
      </c>
      <c r="T327" s="69">
        <f t="shared" si="102"/>
        <v>0</v>
      </c>
      <c r="U327" s="69">
        <f t="shared" si="102"/>
        <v>0</v>
      </c>
      <c r="V327" s="69">
        <f t="shared" si="102"/>
        <v>0</v>
      </c>
      <c r="W327" s="69">
        <f t="shared" si="102"/>
        <v>0</v>
      </c>
      <c r="X327" s="69">
        <f t="shared" si="102"/>
        <v>0</v>
      </c>
      <c r="Y327" s="69">
        <f t="shared" si="102"/>
        <v>0</v>
      </c>
      <c r="Z327" s="69">
        <f t="shared" si="102"/>
        <v>0</v>
      </c>
      <c r="AA327" s="69">
        <f t="shared" si="102"/>
        <v>0</v>
      </c>
      <c r="AB327" s="69">
        <f t="shared" si="103"/>
        <v>0</v>
      </c>
      <c r="AC327" s="69">
        <f t="shared" si="103"/>
        <v>0</v>
      </c>
      <c r="AD327" s="69">
        <f t="shared" si="103"/>
        <v>0</v>
      </c>
      <c r="AE327" s="69">
        <f t="shared" si="103"/>
        <v>0</v>
      </c>
      <c r="AF327" s="69">
        <f t="shared" si="103"/>
        <v>0</v>
      </c>
      <c r="AG327" s="69">
        <f t="shared" si="103"/>
        <v>0</v>
      </c>
      <c r="AH327" s="69">
        <f t="shared" si="103"/>
        <v>0</v>
      </c>
      <c r="AI327" s="69">
        <f t="shared" si="103"/>
        <v>0</v>
      </c>
      <c r="AJ327" s="69">
        <f t="shared" si="103"/>
        <v>0</v>
      </c>
      <c r="AK327" s="69">
        <f t="shared" si="103"/>
        <v>0</v>
      </c>
      <c r="AL327" s="69">
        <f t="shared" si="103"/>
        <v>0</v>
      </c>
      <c r="AM327" s="69">
        <f t="shared" si="103"/>
        <v>0</v>
      </c>
      <c r="AN327" s="69">
        <f t="shared" si="103"/>
        <v>0</v>
      </c>
      <c r="AO327" s="70">
        <f t="shared" si="103"/>
        <v>0</v>
      </c>
    </row>
    <row r="328" spans="1:41">
      <c r="A328" s="79">
        <f t="shared" si="101"/>
        <v>20</v>
      </c>
      <c r="B328" s="33" t="str">
        <f t="shared" si="100"/>
        <v>2.12.20</v>
      </c>
      <c r="C328" s="34" t="s">
        <v>78</v>
      </c>
      <c r="D328" s="35" t="s">
        <v>21</v>
      </c>
      <c r="E328" s="4">
        <v>62.957999999999998</v>
      </c>
      <c r="F328" s="4">
        <v>66.7</v>
      </c>
      <c r="G328" s="37" t="s">
        <v>9</v>
      </c>
      <c r="H328" s="61">
        <v>3.7420000000000044</v>
      </c>
      <c r="I328" s="55">
        <f t="shared" si="97"/>
        <v>3726648.7355951597</v>
      </c>
      <c r="J328" s="78">
        <v>13945119.568597104</v>
      </c>
      <c r="K328" s="39">
        <v>3</v>
      </c>
      <c r="L328" s="69">
        <f t="shared" si="102"/>
        <v>0</v>
      </c>
      <c r="M328" s="69">
        <f t="shared" si="102"/>
        <v>0</v>
      </c>
      <c r="N328" s="69">
        <f t="shared" si="102"/>
        <v>13945119.568597104</v>
      </c>
      <c r="O328" s="69">
        <f t="shared" si="102"/>
        <v>0</v>
      </c>
      <c r="P328" s="69">
        <f t="shared" si="102"/>
        <v>0</v>
      </c>
      <c r="Q328" s="69">
        <f t="shared" si="102"/>
        <v>0</v>
      </c>
      <c r="R328" s="69">
        <f t="shared" si="102"/>
        <v>0</v>
      </c>
      <c r="S328" s="69">
        <f t="shared" si="102"/>
        <v>0</v>
      </c>
      <c r="T328" s="69">
        <f t="shared" si="102"/>
        <v>0</v>
      </c>
      <c r="U328" s="69">
        <f t="shared" si="102"/>
        <v>0</v>
      </c>
      <c r="V328" s="69">
        <f t="shared" si="102"/>
        <v>0</v>
      </c>
      <c r="W328" s="69">
        <f t="shared" si="102"/>
        <v>0</v>
      </c>
      <c r="X328" s="69">
        <f t="shared" si="102"/>
        <v>0</v>
      </c>
      <c r="Y328" s="69">
        <f t="shared" si="102"/>
        <v>0</v>
      </c>
      <c r="Z328" s="69">
        <f t="shared" si="102"/>
        <v>0</v>
      </c>
      <c r="AA328" s="69">
        <f t="shared" si="102"/>
        <v>0</v>
      </c>
      <c r="AB328" s="69">
        <f t="shared" si="103"/>
        <v>0</v>
      </c>
      <c r="AC328" s="69">
        <f t="shared" si="103"/>
        <v>0</v>
      </c>
      <c r="AD328" s="69">
        <f t="shared" si="103"/>
        <v>0</v>
      </c>
      <c r="AE328" s="69">
        <f t="shared" si="103"/>
        <v>0</v>
      </c>
      <c r="AF328" s="69">
        <f t="shared" si="103"/>
        <v>0</v>
      </c>
      <c r="AG328" s="69">
        <f t="shared" si="103"/>
        <v>0</v>
      </c>
      <c r="AH328" s="69">
        <f t="shared" si="103"/>
        <v>0</v>
      </c>
      <c r="AI328" s="69">
        <f t="shared" si="103"/>
        <v>0</v>
      </c>
      <c r="AJ328" s="69">
        <f t="shared" si="103"/>
        <v>0</v>
      </c>
      <c r="AK328" s="69">
        <f t="shared" si="103"/>
        <v>0</v>
      </c>
      <c r="AL328" s="69">
        <f t="shared" si="103"/>
        <v>0</v>
      </c>
      <c r="AM328" s="69">
        <f t="shared" si="103"/>
        <v>0</v>
      </c>
      <c r="AN328" s="69">
        <f t="shared" si="103"/>
        <v>0</v>
      </c>
      <c r="AO328" s="70">
        <f t="shared" si="103"/>
        <v>0</v>
      </c>
    </row>
    <row r="329" spans="1:41">
      <c r="A329" s="79">
        <f t="shared" si="101"/>
        <v>21</v>
      </c>
      <c r="B329" s="33" t="str">
        <f t="shared" si="100"/>
        <v>2.12.21</v>
      </c>
      <c r="C329" s="34" t="s">
        <v>79</v>
      </c>
      <c r="D329" s="35" t="s">
        <v>21</v>
      </c>
      <c r="E329" s="4">
        <v>70.37</v>
      </c>
      <c r="F329" s="4">
        <v>70.63</v>
      </c>
      <c r="G329" s="37" t="s">
        <v>9</v>
      </c>
      <c r="H329" s="61">
        <v>0.25999999999999091</v>
      </c>
      <c r="I329" s="55">
        <f t="shared" si="97"/>
        <v>6097764.0032949047</v>
      </c>
      <c r="J329" s="78">
        <v>1585418.6408566197</v>
      </c>
      <c r="K329" s="39">
        <v>3</v>
      </c>
      <c r="L329" s="69">
        <f t="shared" si="102"/>
        <v>0</v>
      </c>
      <c r="M329" s="69">
        <f t="shared" si="102"/>
        <v>0</v>
      </c>
      <c r="N329" s="69">
        <f t="shared" si="102"/>
        <v>1585418.6408566197</v>
      </c>
      <c r="O329" s="69">
        <f t="shared" si="102"/>
        <v>0</v>
      </c>
      <c r="P329" s="69">
        <f t="shared" si="102"/>
        <v>0</v>
      </c>
      <c r="Q329" s="69">
        <f t="shared" si="102"/>
        <v>0</v>
      </c>
      <c r="R329" s="69">
        <f t="shared" si="102"/>
        <v>0</v>
      </c>
      <c r="S329" s="69">
        <f t="shared" si="102"/>
        <v>0</v>
      </c>
      <c r="T329" s="69">
        <f t="shared" si="102"/>
        <v>0</v>
      </c>
      <c r="U329" s="69">
        <f t="shared" si="102"/>
        <v>0</v>
      </c>
      <c r="V329" s="69">
        <f t="shared" si="102"/>
        <v>0</v>
      </c>
      <c r="W329" s="69">
        <f t="shared" si="102"/>
        <v>0</v>
      </c>
      <c r="X329" s="69">
        <f t="shared" si="102"/>
        <v>0</v>
      </c>
      <c r="Y329" s="69">
        <f t="shared" si="102"/>
        <v>0</v>
      </c>
      <c r="Z329" s="69">
        <f t="shared" si="102"/>
        <v>0</v>
      </c>
      <c r="AA329" s="69">
        <f t="shared" si="102"/>
        <v>0</v>
      </c>
      <c r="AB329" s="69">
        <f t="shared" si="103"/>
        <v>0</v>
      </c>
      <c r="AC329" s="69">
        <f t="shared" si="103"/>
        <v>0</v>
      </c>
      <c r="AD329" s="69">
        <f t="shared" si="103"/>
        <v>0</v>
      </c>
      <c r="AE329" s="69">
        <f t="shared" si="103"/>
        <v>0</v>
      </c>
      <c r="AF329" s="69">
        <f t="shared" si="103"/>
        <v>0</v>
      </c>
      <c r="AG329" s="69">
        <f t="shared" si="103"/>
        <v>0</v>
      </c>
      <c r="AH329" s="69">
        <f t="shared" si="103"/>
        <v>0</v>
      </c>
      <c r="AI329" s="69">
        <f t="shared" si="103"/>
        <v>0</v>
      </c>
      <c r="AJ329" s="69">
        <f t="shared" si="103"/>
        <v>0</v>
      </c>
      <c r="AK329" s="69">
        <f t="shared" si="103"/>
        <v>0</v>
      </c>
      <c r="AL329" s="69">
        <f t="shared" si="103"/>
        <v>0</v>
      </c>
      <c r="AM329" s="69">
        <f t="shared" si="103"/>
        <v>0</v>
      </c>
      <c r="AN329" s="69">
        <f t="shared" si="103"/>
        <v>0</v>
      </c>
      <c r="AO329" s="70">
        <f t="shared" si="103"/>
        <v>0</v>
      </c>
    </row>
    <row r="330" spans="1:41">
      <c r="A330" s="79">
        <f t="shared" si="101"/>
        <v>22</v>
      </c>
      <c r="B330" s="33" t="str">
        <f t="shared" si="100"/>
        <v>2.12.22</v>
      </c>
      <c r="C330" s="34" t="s">
        <v>80</v>
      </c>
      <c r="D330" s="35" t="s">
        <v>21</v>
      </c>
      <c r="E330" s="4">
        <v>72.3</v>
      </c>
      <c r="F330" s="4">
        <v>72.7</v>
      </c>
      <c r="G330" s="37" t="s">
        <v>9</v>
      </c>
      <c r="H330" s="61">
        <v>0.40000000000000568</v>
      </c>
      <c r="I330" s="55">
        <f t="shared" si="97"/>
        <v>5236169.7753812484</v>
      </c>
      <c r="J330" s="78">
        <v>2094467.9101525291</v>
      </c>
      <c r="K330" s="39">
        <v>3</v>
      </c>
      <c r="L330" s="69">
        <f t="shared" si="102"/>
        <v>0</v>
      </c>
      <c r="M330" s="69">
        <f t="shared" si="102"/>
        <v>0</v>
      </c>
      <c r="N330" s="69">
        <f t="shared" si="102"/>
        <v>2094467.9101525291</v>
      </c>
      <c r="O330" s="69">
        <f t="shared" si="102"/>
        <v>0</v>
      </c>
      <c r="P330" s="69">
        <f t="shared" si="102"/>
        <v>0</v>
      </c>
      <c r="Q330" s="69">
        <f t="shared" si="102"/>
        <v>0</v>
      </c>
      <c r="R330" s="69">
        <f t="shared" si="102"/>
        <v>0</v>
      </c>
      <c r="S330" s="69">
        <f t="shared" si="102"/>
        <v>0</v>
      </c>
      <c r="T330" s="69">
        <f t="shared" si="102"/>
        <v>0</v>
      </c>
      <c r="U330" s="69">
        <f t="shared" si="102"/>
        <v>0</v>
      </c>
      <c r="V330" s="69">
        <f t="shared" si="102"/>
        <v>0</v>
      </c>
      <c r="W330" s="69">
        <f t="shared" si="102"/>
        <v>0</v>
      </c>
      <c r="X330" s="69">
        <f t="shared" si="102"/>
        <v>0</v>
      </c>
      <c r="Y330" s="69">
        <f t="shared" si="102"/>
        <v>0</v>
      </c>
      <c r="Z330" s="69">
        <f t="shared" si="102"/>
        <v>0</v>
      </c>
      <c r="AA330" s="69">
        <f t="shared" si="102"/>
        <v>0</v>
      </c>
      <c r="AB330" s="69">
        <f t="shared" si="103"/>
        <v>0</v>
      </c>
      <c r="AC330" s="69">
        <f t="shared" si="103"/>
        <v>0</v>
      </c>
      <c r="AD330" s="69">
        <f t="shared" si="103"/>
        <v>0</v>
      </c>
      <c r="AE330" s="69">
        <f t="shared" si="103"/>
        <v>0</v>
      </c>
      <c r="AF330" s="69">
        <f t="shared" si="103"/>
        <v>0</v>
      </c>
      <c r="AG330" s="69">
        <f t="shared" si="103"/>
        <v>0</v>
      </c>
      <c r="AH330" s="69">
        <f t="shared" si="103"/>
        <v>0</v>
      </c>
      <c r="AI330" s="69">
        <f t="shared" si="103"/>
        <v>0</v>
      </c>
      <c r="AJ330" s="69">
        <f t="shared" si="103"/>
        <v>0</v>
      </c>
      <c r="AK330" s="69">
        <f t="shared" si="103"/>
        <v>0</v>
      </c>
      <c r="AL330" s="69">
        <f t="shared" si="103"/>
        <v>0</v>
      </c>
      <c r="AM330" s="69">
        <f t="shared" si="103"/>
        <v>0</v>
      </c>
      <c r="AN330" s="69">
        <f t="shared" si="103"/>
        <v>0</v>
      </c>
      <c r="AO330" s="70">
        <f t="shared" si="103"/>
        <v>0</v>
      </c>
    </row>
    <row r="331" spans="1:41">
      <c r="B331" s="27" t="s">
        <v>292</v>
      </c>
      <c r="C331" s="28" t="s">
        <v>293</v>
      </c>
      <c r="D331" s="29"/>
      <c r="E331" s="30"/>
      <c r="F331" s="30"/>
      <c r="G331" s="31"/>
      <c r="H331" s="31"/>
      <c r="I331" s="54"/>
      <c r="J331" s="32"/>
      <c r="K331" s="19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  <c r="AB331" s="67"/>
      <c r="AC331" s="67"/>
      <c r="AD331" s="67"/>
      <c r="AE331" s="67"/>
      <c r="AF331" s="67"/>
      <c r="AG331" s="67"/>
      <c r="AH331" s="67"/>
      <c r="AI331" s="67"/>
      <c r="AJ331" s="67"/>
      <c r="AK331" s="67"/>
      <c r="AL331" s="67"/>
      <c r="AM331" s="67"/>
      <c r="AN331" s="67"/>
      <c r="AO331" s="68"/>
    </row>
    <row r="332" spans="1:41">
      <c r="B332" s="33" t="str">
        <f>B331&amp;"."&amp;1</f>
        <v>2.13.1</v>
      </c>
      <c r="C332" s="34" t="str">
        <f>C331</f>
        <v>Área de Escape</v>
      </c>
      <c r="D332" s="35" t="s">
        <v>18</v>
      </c>
      <c r="E332" s="4">
        <v>46</v>
      </c>
      <c r="F332" s="4">
        <v>46</v>
      </c>
      <c r="G332" s="37" t="s">
        <v>9</v>
      </c>
      <c r="H332" s="61">
        <v>1</v>
      </c>
      <c r="I332" s="55">
        <f>J332/H332</f>
        <v>2423156</v>
      </c>
      <c r="J332" s="78">
        <f>[13]Capex!$F$454</f>
        <v>2423156</v>
      </c>
      <c r="K332" s="39">
        <v>3</v>
      </c>
      <c r="L332" s="69">
        <f t="shared" ref="L332:AO332" si="104">IF($K332=L$4,$J332,0)</f>
        <v>0</v>
      </c>
      <c r="M332" s="69">
        <f t="shared" si="104"/>
        <v>0</v>
      </c>
      <c r="N332" s="69">
        <f t="shared" si="104"/>
        <v>2423156</v>
      </c>
      <c r="O332" s="69">
        <f t="shared" si="104"/>
        <v>0</v>
      </c>
      <c r="P332" s="69">
        <f t="shared" si="104"/>
        <v>0</v>
      </c>
      <c r="Q332" s="69">
        <f t="shared" si="104"/>
        <v>0</v>
      </c>
      <c r="R332" s="69">
        <f t="shared" si="104"/>
        <v>0</v>
      </c>
      <c r="S332" s="69">
        <f t="shared" si="104"/>
        <v>0</v>
      </c>
      <c r="T332" s="69">
        <f t="shared" si="104"/>
        <v>0</v>
      </c>
      <c r="U332" s="69">
        <f t="shared" si="104"/>
        <v>0</v>
      </c>
      <c r="V332" s="69">
        <f t="shared" si="104"/>
        <v>0</v>
      </c>
      <c r="W332" s="69">
        <f t="shared" si="104"/>
        <v>0</v>
      </c>
      <c r="X332" s="69">
        <f t="shared" si="104"/>
        <v>0</v>
      </c>
      <c r="Y332" s="69">
        <f t="shared" si="104"/>
        <v>0</v>
      </c>
      <c r="Z332" s="69">
        <f t="shared" si="104"/>
        <v>0</v>
      </c>
      <c r="AA332" s="69">
        <f t="shared" si="104"/>
        <v>0</v>
      </c>
      <c r="AB332" s="69">
        <f t="shared" si="104"/>
        <v>0</v>
      </c>
      <c r="AC332" s="69">
        <f t="shared" si="104"/>
        <v>0</v>
      </c>
      <c r="AD332" s="69">
        <f t="shared" si="104"/>
        <v>0</v>
      </c>
      <c r="AE332" s="69">
        <f t="shared" si="104"/>
        <v>0</v>
      </c>
      <c r="AF332" s="69">
        <f t="shared" si="104"/>
        <v>0</v>
      </c>
      <c r="AG332" s="69">
        <f t="shared" si="104"/>
        <v>0</v>
      </c>
      <c r="AH332" s="69">
        <f t="shared" si="104"/>
        <v>0</v>
      </c>
      <c r="AI332" s="69">
        <f t="shared" si="104"/>
        <v>0</v>
      </c>
      <c r="AJ332" s="69">
        <f t="shared" si="104"/>
        <v>0</v>
      </c>
      <c r="AK332" s="69">
        <f t="shared" si="104"/>
        <v>0</v>
      </c>
      <c r="AL332" s="69">
        <f t="shared" si="104"/>
        <v>0</v>
      </c>
      <c r="AM332" s="69">
        <f t="shared" si="104"/>
        <v>0</v>
      </c>
      <c r="AN332" s="69">
        <f t="shared" si="104"/>
        <v>0</v>
      </c>
      <c r="AO332" s="70">
        <f t="shared" si="104"/>
        <v>0</v>
      </c>
    </row>
    <row r="333" spans="1:41">
      <c r="J333" s="75"/>
      <c r="K333" s="1"/>
    </row>
    <row r="336" spans="1:41">
      <c r="J336" s="3"/>
      <c r="K336" s="1"/>
    </row>
    <row r="337" spans="10:11">
      <c r="J337" s="3"/>
      <c r="K337" s="1"/>
    </row>
    <row r="338" spans="10:11">
      <c r="J338" s="3"/>
      <c r="K338" s="1"/>
    </row>
    <row r="339" spans="10:11">
      <c r="J339" s="3"/>
      <c r="K339" s="1"/>
    </row>
    <row r="340" spans="10:11">
      <c r="J340" s="3"/>
      <c r="K340" s="1"/>
    </row>
    <row r="341" spans="10:11">
      <c r="J341" s="3"/>
      <c r="K341" s="1"/>
    </row>
    <row r="342" spans="10:11">
      <c r="J342" s="76">
        <f>SUM(J23:J332)</f>
        <v>1978587673.9618115</v>
      </c>
      <c r="K342" s="1"/>
    </row>
    <row r="343" spans="10:11">
      <c r="J343" s="3"/>
      <c r="K343" s="1"/>
    </row>
    <row r="344" spans="10:11">
      <c r="J344" s="3"/>
      <c r="K344" s="1"/>
    </row>
  </sheetData>
  <phoneticPr fontId="5" type="noConversion"/>
  <conditionalFormatting sqref="L5:AO332 J331:L331 K333:AO333 J336:L344 L336:AO351">
    <cfRule type="cellIs" dxfId="1" priority="1" operator="equal">
      <formula>0</formula>
    </cfRule>
    <cfRule type="cellIs" dxfId="0" priority="2" operator="greaterThan">
      <formula>0</formula>
    </cfRule>
  </conditionalFormatting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A62EA4-FF89-4264-A7E8-798208149710}"/>
</file>

<file path=customXml/itemProps2.xml><?xml version="1.0" encoding="utf-8"?>
<ds:datastoreItem xmlns:ds="http://schemas.openxmlformats.org/officeDocument/2006/customXml" ds:itemID="{CBDD05C7-40CC-41A0-A009-B2E9718D7B7B}"/>
</file>

<file path=customXml/itemProps3.xml><?xml version="1.0" encoding="utf-8"?>
<ds:datastoreItem xmlns:ds="http://schemas.openxmlformats.org/officeDocument/2006/customXml" ds:itemID="{70C3B34D-A3E3-435A-95DA-BA58278E07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Aline Hayashi Suzuki</dc:creator>
  <cp:keywords/>
  <dc:description/>
  <cp:lastModifiedBy>Matheus Luiz Silva Fernandes (SEINFRA)</cp:lastModifiedBy>
  <cp:revision/>
  <dcterms:created xsi:type="dcterms:W3CDTF">2021-07-23T14:01:02Z</dcterms:created>
  <dcterms:modified xsi:type="dcterms:W3CDTF">2025-07-25T21:45:20Z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0x01010083A60635CDC1E94693D101699C80DE8A</vt:lpwstr>
  </property>
  <property fmtid="{D5CDD505-2E9C-101B-9397-08002B2CF9AE}" pid="3" name="MediaServiceImageTags">
    <vt:lpwstr/>
  </property>
</Properties>
</file>